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20" yWindow="75" windowWidth="19020" windowHeight="11760" tabRatio="673"/>
  </bookViews>
  <sheets>
    <sheet name="80KM AD" sheetId="11" r:id="rId1"/>
    <sheet name="80KM YR" sheetId="10" r:id="rId2"/>
    <sheet name="80KM MIRIM" sheetId="9" r:id="rId3"/>
    <sheet name="CURTA AD" sheetId="8" r:id="rId4"/>
    <sheet name="CURTA YR" sheetId="7" r:id="rId5"/>
    <sheet name="Graduados" sheetId="1" r:id="rId6"/>
    <sheet name="Aberta" sheetId="2" r:id="rId7"/>
    <sheet name="Adaptada Endurinho" sheetId="4" r:id="rId8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4" i="1"/>
  <c r="T34"/>
  <c r="R34"/>
  <c r="U34"/>
  <c r="W34"/>
  <c r="X34"/>
  <c r="V34"/>
  <c r="Y34"/>
  <c r="Z34"/>
  <c r="S32"/>
  <c r="T32"/>
  <c r="R32"/>
  <c r="U32"/>
  <c r="W32"/>
  <c r="X32"/>
  <c r="V32"/>
  <c r="Y32"/>
  <c r="Z32"/>
  <c r="S26"/>
  <c r="T26"/>
  <c r="R26"/>
  <c r="U26"/>
  <c r="W26"/>
  <c r="X26"/>
  <c r="V26"/>
  <c r="Y26"/>
  <c r="Z26"/>
  <c r="S10"/>
  <c r="T10"/>
  <c r="R10"/>
  <c r="U10"/>
  <c r="W10"/>
  <c r="X10"/>
  <c r="V10"/>
  <c r="Y10"/>
  <c r="Z10"/>
  <c r="O22" i="4"/>
  <c r="P22"/>
  <c r="Q22"/>
  <c r="R22"/>
  <c r="A22"/>
  <c r="O21"/>
  <c r="P21"/>
  <c r="Q21"/>
  <c r="R21"/>
  <c r="A21"/>
  <c r="O20"/>
  <c r="P20"/>
  <c r="Q20"/>
  <c r="R20"/>
  <c r="A20"/>
  <c r="O19"/>
  <c r="P19"/>
  <c r="Q19"/>
  <c r="R19"/>
  <c r="A19"/>
  <c r="O18"/>
  <c r="P18"/>
  <c r="Q18"/>
  <c r="R18"/>
  <c r="A18"/>
  <c r="O17"/>
  <c r="P17"/>
  <c r="Q17"/>
  <c r="R17"/>
  <c r="A17"/>
  <c r="O12"/>
  <c r="P12"/>
  <c r="Q12"/>
  <c r="R12"/>
  <c r="A12"/>
  <c r="O11"/>
  <c r="P11"/>
  <c r="Q11"/>
  <c r="R11"/>
  <c r="A11"/>
  <c r="O10"/>
  <c r="P10"/>
  <c r="Q10"/>
  <c r="R10"/>
  <c r="A10"/>
  <c r="O9"/>
  <c r="P9"/>
  <c r="Q9"/>
  <c r="R9"/>
  <c r="A9"/>
  <c r="O8"/>
  <c r="P8"/>
  <c r="Q8"/>
  <c r="R8"/>
  <c r="A8"/>
  <c r="O29"/>
  <c r="P29"/>
  <c r="Q29"/>
  <c r="R29"/>
  <c r="A29"/>
  <c r="O28"/>
  <c r="P28"/>
  <c r="Q28"/>
  <c r="R28"/>
  <c r="A28"/>
  <c r="O27"/>
  <c r="P27"/>
  <c r="Q27"/>
  <c r="R27"/>
  <c r="A27"/>
  <c r="O31"/>
  <c r="P31"/>
  <c r="Q31"/>
  <c r="R31"/>
  <c r="A31"/>
  <c r="O30"/>
  <c r="P30"/>
  <c r="Q30"/>
  <c r="R30"/>
  <c r="A30"/>
  <c r="N29"/>
  <c r="N28"/>
  <c r="N27"/>
  <c r="N31"/>
  <c r="N30"/>
  <c r="T57" i="1"/>
  <c r="S57"/>
  <c r="R57"/>
  <c r="U57"/>
  <c r="X57"/>
  <c r="W57"/>
  <c r="V57"/>
  <c r="Y57"/>
  <c r="Z57"/>
  <c r="A57"/>
  <c r="Z64"/>
  <c r="A64"/>
  <c r="T58"/>
  <c r="S58"/>
  <c r="R58"/>
  <c r="U58"/>
  <c r="X58"/>
  <c r="W58"/>
  <c r="V58"/>
  <c r="Y58"/>
  <c r="Z58"/>
  <c r="A58"/>
  <c r="T59"/>
  <c r="S59"/>
  <c r="R59"/>
  <c r="U59"/>
  <c r="X59"/>
  <c r="W59"/>
  <c r="V59"/>
  <c r="Y59"/>
  <c r="Z59"/>
  <c r="A59"/>
  <c r="T60"/>
  <c r="S60"/>
  <c r="R60"/>
  <c r="U60"/>
  <c r="X60"/>
  <c r="W60"/>
  <c r="V60"/>
  <c r="Y60"/>
  <c r="Z60"/>
  <c r="A60"/>
  <c r="T61"/>
  <c r="S61"/>
  <c r="R61"/>
  <c r="U61"/>
  <c r="X61"/>
  <c r="W61"/>
  <c r="V61"/>
  <c r="Y61"/>
  <c r="Z61"/>
  <c r="A61"/>
  <c r="T62"/>
  <c r="S62"/>
  <c r="R62"/>
  <c r="U62"/>
  <c r="X62"/>
  <c r="W62"/>
  <c r="V62"/>
  <c r="Y62"/>
  <c r="Z62"/>
  <c r="A62"/>
  <c r="Z63"/>
  <c r="A63"/>
  <c r="S46"/>
  <c r="T46"/>
  <c r="R46"/>
  <c r="U46"/>
  <c r="W46"/>
  <c r="X46"/>
  <c r="V46"/>
  <c r="Y46"/>
  <c r="Z46"/>
  <c r="A46"/>
  <c r="S47"/>
  <c r="T47"/>
  <c r="R47"/>
  <c r="U47"/>
  <c r="W47"/>
  <c r="X47"/>
  <c r="V47"/>
  <c r="Y47"/>
  <c r="Z47"/>
  <c r="A47"/>
  <c r="S50"/>
  <c r="T50"/>
  <c r="R50"/>
  <c r="U50"/>
  <c r="W50"/>
  <c r="X50"/>
  <c r="V50"/>
  <c r="Y50"/>
  <c r="Z50"/>
  <c r="A50"/>
  <c r="Z52"/>
  <c r="A52"/>
  <c r="S48"/>
  <c r="T48"/>
  <c r="R48"/>
  <c r="U48"/>
  <c r="W48"/>
  <c r="X48"/>
  <c r="V48"/>
  <c r="Y48"/>
  <c r="Z48"/>
  <c r="A48"/>
  <c r="S45"/>
  <c r="T45"/>
  <c r="R45"/>
  <c r="U45"/>
  <c r="W45"/>
  <c r="X45"/>
  <c r="V45"/>
  <c r="Y45"/>
  <c r="Z45"/>
  <c r="A45"/>
  <c r="S51"/>
  <c r="T51"/>
  <c r="R51"/>
  <c r="U51"/>
  <c r="W51"/>
  <c r="X51"/>
  <c r="V51"/>
  <c r="Y51"/>
  <c r="Z51"/>
  <c r="A51"/>
  <c r="S49"/>
  <c r="T49"/>
  <c r="R49"/>
  <c r="U49"/>
  <c r="W49"/>
  <c r="X49"/>
  <c r="V49"/>
  <c r="Y49"/>
  <c r="Z49"/>
  <c r="A49"/>
  <c r="S21"/>
  <c r="T21"/>
  <c r="R21"/>
  <c r="U21"/>
  <c r="W21"/>
  <c r="X21"/>
  <c r="V21"/>
  <c r="Y21"/>
  <c r="Z21"/>
  <c r="A21"/>
  <c r="S11"/>
  <c r="T11"/>
  <c r="R11"/>
  <c r="U11"/>
  <c r="W11"/>
  <c r="X11"/>
  <c r="V11"/>
  <c r="Y11"/>
  <c r="Z11"/>
  <c r="A11"/>
  <c r="S19"/>
  <c r="T19"/>
  <c r="R19"/>
  <c r="U19"/>
  <c r="W19"/>
  <c r="X19"/>
  <c r="V19"/>
  <c r="Y19"/>
  <c r="Z19"/>
  <c r="A19"/>
  <c r="S23"/>
  <c r="T23"/>
  <c r="R23"/>
  <c r="U23"/>
  <c r="W23"/>
  <c r="X23"/>
  <c r="V23"/>
  <c r="Y23"/>
  <c r="Z23"/>
  <c r="A23"/>
  <c r="S16"/>
  <c r="T16"/>
  <c r="R16"/>
  <c r="U16"/>
  <c r="W16"/>
  <c r="X16"/>
  <c r="V16"/>
  <c r="Y16"/>
  <c r="Z16"/>
  <c r="A16"/>
  <c r="Z39"/>
  <c r="A39"/>
  <c r="S22"/>
  <c r="R22"/>
  <c r="T22"/>
  <c r="U22"/>
  <c r="W22"/>
  <c r="X22"/>
  <c r="V22"/>
  <c r="Y22"/>
  <c r="Z22"/>
  <c r="A22"/>
  <c r="Z38"/>
  <c r="A38"/>
  <c r="S17"/>
  <c r="T17"/>
  <c r="R17"/>
  <c r="U17"/>
  <c r="W17"/>
  <c r="X17"/>
  <c r="V17"/>
  <c r="Y17"/>
  <c r="Z17"/>
  <c r="A17"/>
  <c r="S14"/>
  <c r="T14"/>
  <c r="R14"/>
  <c r="U14"/>
  <c r="W14"/>
  <c r="X14"/>
  <c r="V14"/>
  <c r="Y14"/>
  <c r="Z14"/>
  <c r="A14"/>
  <c r="S30"/>
  <c r="T30"/>
  <c r="R30"/>
  <c r="U30"/>
  <c r="W30"/>
  <c r="X30"/>
  <c r="V30"/>
  <c r="Y30"/>
  <c r="Z30"/>
  <c r="A30"/>
  <c r="Z37"/>
  <c r="A37"/>
  <c r="A26"/>
  <c r="Z36"/>
  <c r="A36"/>
  <c r="S33"/>
  <c r="T33"/>
  <c r="R33"/>
  <c r="U33"/>
  <c r="W33"/>
  <c r="X33"/>
  <c r="V33"/>
  <c r="Y33"/>
  <c r="Z33"/>
  <c r="A33"/>
  <c r="S9"/>
  <c r="T9"/>
  <c r="R9"/>
  <c r="U9"/>
  <c r="W9"/>
  <c r="X9"/>
  <c r="V9"/>
  <c r="Y9"/>
  <c r="Z9"/>
  <c r="A9"/>
  <c r="S29"/>
  <c r="T29"/>
  <c r="R29"/>
  <c r="U29"/>
  <c r="W29"/>
  <c r="X29"/>
  <c r="V29"/>
  <c r="Y29"/>
  <c r="Z29"/>
  <c r="A29"/>
  <c r="A34"/>
  <c r="A32"/>
  <c r="S27"/>
  <c r="T27"/>
  <c r="R27"/>
  <c r="U27"/>
  <c r="W27"/>
  <c r="X27"/>
  <c r="V27"/>
  <c r="Y27"/>
  <c r="Z27"/>
  <c r="A27"/>
  <c r="S25"/>
  <c r="T25"/>
  <c r="R25"/>
  <c r="U25"/>
  <c r="W25"/>
  <c r="X25"/>
  <c r="V25"/>
  <c r="Y25"/>
  <c r="Z25"/>
  <c r="A25"/>
  <c r="S24"/>
  <c r="T24"/>
  <c r="R24"/>
  <c r="U24"/>
  <c r="W24"/>
  <c r="X24"/>
  <c r="V24"/>
  <c r="Y24"/>
  <c r="Z24"/>
  <c r="A24"/>
  <c r="S13"/>
  <c r="T13"/>
  <c r="R13"/>
  <c r="U13"/>
  <c r="W13"/>
  <c r="X13"/>
  <c r="V13"/>
  <c r="Y13"/>
  <c r="Z13"/>
  <c r="A13"/>
  <c r="S18"/>
  <c r="T18"/>
  <c r="R18"/>
  <c r="U18"/>
  <c r="W18"/>
  <c r="X18"/>
  <c r="V18"/>
  <c r="Y18"/>
  <c r="Z18"/>
  <c r="A18"/>
  <c r="S28"/>
  <c r="T28"/>
  <c r="R28"/>
  <c r="U28"/>
  <c r="W28"/>
  <c r="X28"/>
  <c r="V28"/>
  <c r="Y28"/>
  <c r="Z28"/>
  <c r="A28"/>
  <c r="A10"/>
  <c r="S20"/>
  <c r="T20"/>
  <c r="R20"/>
  <c r="U20"/>
  <c r="W20"/>
  <c r="X20"/>
  <c r="V20"/>
  <c r="Y20"/>
  <c r="Z20"/>
  <c r="A20"/>
  <c r="S12"/>
  <c r="T12"/>
  <c r="R12"/>
  <c r="U12"/>
  <c r="W12"/>
  <c r="X12"/>
  <c r="V12"/>
  <c r="Y12"/>
  <c r="Z12"/>
  <c r="A12"/>
  <c r="S31"/>
  <c r="T31"/>
  <c r="R31"/>
  <c r="U31"/>
  <c r="W31"/>
  <c r="X31"/>
  <c r="V31"/>
  <c r="Y31"/>
  <c r="Z31"/>
  <c r="A31"/>
  <c r="S15"/>
  <c r="T15"/>
  <c r="R15"/>
  <c r="U15"/>
  <c r="W15"/>
  <c r="X15"/>
  <c r="V15"/>
  <c r="Y15"/>
  <c r="Z15"/>
  <c r="A15"/>
  <c r="Z35"/>
  <c r="A35"/>
  <c r="N8" i="2"/>
  <c r="M8"/>
  <c r="O8"/>
  <c r="P8"/>
  <c r="Q8"/>
  <c r="N10"/>
  <c r="O10"/>
  <c r="M10"/>
  <c r="P10"/>
  <c r="Q10"/>
  <c r="A8"/>
  <c r="A10"/>
  <c r="N22" i="4"/>
  <c r="B22"/>
  <c r="N20"/>
  <c r="B20"/>
  <c r="N18"/>
  <c r="B18"/>
  <c r="N21"/>
  <c r="B21"/>
  <c r="N17"/>
  <c r="B17"/>
  <c r="N19"/>
  <c r="B19"/>
  <c r="N9"/>
  <c r="B9"/>
  <c r="N8"/>
  <c r="B8"/>
  <c r="N12"/>
  <c r="B12"/>
  <c r="N11"/>
  <c r="B11"/>
  <c r="N10"/>
  <c r="B10"/>
  <c r="E3"/>
  <c r="E2"/>
  <c r="N16" i="2"/>
  <c r="N19"/>
  <c r="N17"/>
  <c r="N20"/>
  <c r="N9"/>
  <c r="N11"/>
  <c r="N12"/>
  <c r="N13"/>
  <c r="N15"/>
  <c r="N14"/>
  <c r="N25"/>
  <c r="N27"/>
  <c r="N31"/>
  <c r="N29"/>
  <c r="N28"/>
  <c r="N26"/>
  <c r="N30"/>
  <c r="N18"/>
  <c r="S52" i="1"/>
  <c r="S63"/>
  <c r="S64"/>
  <c r="S36"/>
  <c r="S37"/>
  <c r="S38"/>
  <c r="S39"/>
  <c r="S35"/>
  <c r="D3" i="2"/>
  <c r="D2"/>
  <c r="G4" i="1"/>
  <c r="F4"/>
  <c r="G3"/>
  <c r="F3"/>
  <c r="B57"/>
  <c r="U64"/>
  <c r="Y64"/>
  <c r="X64"/>
  <c r="W64"/>
  <c r="V64"/>
  <c r="T64"/>
  <c r="R64"/>
  <c r="B64"/>
  <c r="B58"/>
  <c r="B59"/>
  <c r="B60"/>
  <c r="B61"/>
  <c r="B62"/>
  <c r="R63"/>
  <c r="T63"/>
  <c r="U63"/>
  <c r="Y63"/>
  <c r="X63"/>
  <c r="W63"/>
  <c r="V63"/>
  <c r="B63"/>
  <c r="B46"/>
  <c r="B47"/>
  <c r="B50"/>
  <c r="R52"/>
  <c r="T52"/>
  <c r="U52"/>
  <c r="Y52"/>
  <c r="X52"/>
  <c r="W52"/>
  <c r="V52"/>
  <c r="B52"/>
  <c r="B48"/>
  <c r="B45"/>
  <c r="B51"/>
  <c r="B49"/>
  <c r="M30" i="2"/>
  <c r="O30"/>
  <c r="P30"/>
  <c r="Q30"/>
  <c r="A30"/>
  <c r="M26"/>
  <c r="O26"/>
  <c r="P26"/>
  <c r="Q26"/>
  <c r="A26"/>
  <c r="M28"/>
  <c r="O28"/>
  <c r="P28"/>
  <c r="Q28"/>
  <c r="A28"/>
  <c r="M29"/>
  <c r="O29"/>
  <c r="P29"/>
  <c r="Q29"/>
  <c r="A29"/>
  <c r="M31"/>
  <c r="O31"/>
  <c r="P31"/>
  <c r="Q31"/>
  <c r="A31"/>
  <c r="M27"/>
  <c r="O27"/>
  <c r="P27"/>
  <c r="Q27"/>
  <c r="A27"/>
  <c r="M25"/>
  <c r="O25"/>
  <c r="P25"/>
  <c r="Q25"/>
  <c r="A25"/>
  <c r="R36" i="1"/>
  <c r="T36"/>
  <c r="U36"/>
  <c r="V36"/>
  <c r="W36"/>
  <c r="X36"/>
  <c r="Y36"/>
  <c r="R37"/>
  <c r="T37"/>
  <c r="U37"/>
  <c r="Y37"/>
  <c r="V37"/>
  <c r="W37"/>
  <c r="X37"/>
  <c r="R38"/>
  <c r="T38"/>
  <c r="U38"/>
  <c r="Y38"/>
  <c r="V38"/>
  <c r="W38"/>
  <c r="X38"/>
  <c r="R39"/>
  <c r="T39"/>
  <c r="U39"/>
  <c r="V39"/>
  <c r="W39"/>
  <c r="X39"/>
  <c r="Y39"/>
  <c r="M16" i="2"/>
  <c r="O16"/>
  <c r="P16"/>
  <c r="M19"/>
  <c r="O19"/>
  <c r="P19"/>
  <c r="Q19"/>
  <c r="M17"/>
  <c r="O17"/>
  <c r="P17"/>
  <c r="M20"/>
  <c r="O20"/>
  <c r="P20"/>
  <c r="Q20"/>
  <c r="M9"/>
  <c r="O9"/>
  <c r="P9"/>
  <c r="M11"/>
  <c r="O11"/>
  <c r="P11"/>
  <c r="Q11"/>
  <c r="M12"/>
  <c r="O12"/>
  <c r="P12"/>
  <c r="M13"/>
  <c r="O13"/>
  <c r="P13"/>
  <c r="Q13"/>
  <c r="M15"/>
  <c r="O15"/>
  <c r="P15"/>
  <c r="M14"/>
  <c r="O14"/>
  <c r="P14"/>
  <c r="Q14"/>
  <c r="M18"/>
  <c r="O18"/>
  <c r="P18"/>
  <c r="Q18"/>
  <c r="Y35" i="1"/>
  <c r="R35"/>
  <c r="T35"/>
  <c r="U35"/>
  <c r="Q16" i="2"/>
  <c r="Q17"/>
  <c r="Q9"/>
  <c r="Q12"/>
  <c r="Q15"/>
  <c r="A16"/>
  <c r="A19"/>
  <c r="A17"/>
  <c r="A20"/>
  <c r="A9"/>
  <c r="A11"/>
  <c r="A12"/>
  <c r="A13"/>
  <c r="A15"/>
  <c r="A14"/>
  <c r="B15" i="1"/>
  <c r="B31"/>
  <c r="B12"/>
  <c r="B20"/>
  <c r="B10"/>
  <c r="B28"/>
  <c r="B18"/>
  <c r="B13"/>
  <c r="B24"/>
  <c r="B25"/>
  <c r="B27"/>
  <c r="B32"/>
  <c r="B34"/>
  <c r="B29"/>
  <c r="B9"/>
  <c r="B33"/>
  <c r="B36"/>
  <c r="B26"/>
  <c r="B37"/>
  <c r="B30"/>
  <c r="B14"/>
  <c r="B17"/>
  <c r="B38"/>
  <c r="B22"/>
  <c r="B39"/>
  <c r="B16"/>
  <c r="B23"/>
  <c r="B19"/>
  <c r="B11"/>
  <c r="B21"/>
  <c r="A18" i="2"/>
  <c r="B35" i="1"/>
  <c r="W35"/>
  <c r="X35"/>
  <c r="V35"/>
</calcChain>
</file>

<file path=xl/sharedStrings.xml><?xml version="1.0" encoding="utf-8"?>
<sst xmlns="http://schemas.openxmlformats.org/spreadsheetml/2006/main" count="928" uniqueCount="500">
  <si>
    <t>distancia</t>
  </si>
  <si>
    <t>vel max</t>
  </si>
  <si>
    <t>vel min</t>
  </si>
  <si>
    <t>tp desc</t>
  </si>
  <si>
    <t>colete</t>
  </si>
  <si>
    <t>fc1</t>
  </si>
  <si>
    <t>fc2</t>
  </si>
  <si>
    <t>fc3</t>
  </si>
  <si>
    <t>fc4</t>
  </si>
  <si>
    <t>Colocação</t>
  </si>
  <si>
    <t>Colete</t>
  </si>
  <si>
    <t>Cavaleiro</t>
  </si>
  <si>
    <t>Cavalo</t>
  </si>
  <si>
    <t>Largada</t>
  </si>
  <si>
    <t>Chegada</t>
  </si>
  <si>
    <t>Chegada 2</t>
  </si>
  <si>
    <t>Vet In</t>
  </si>
  <si>
    <t>Vet In 2</t>
  </si>
  <si>
    <t>ELIM</t>
  </si>
  <si>
    <t>Vet1</t>
  </si>
  <si>
    <t>Vel1</t>
  </si>
  <si>
    <t>FC1</t>
  </si>
  <si>
    <t>Pts1</t>
  </si>
  <si>
    <t>Vet2</t>
  </si>
  <si>
    <t>Vel2</t>
  </si>
  <si>
    <t>FC2</t>
  </si>
  <si>
    <t>Pts2</t>
  </si>
  <si>
    <t>Final</t>
  </si>
  <si>
    <t>Pts</t>
  </si>
  <si>
    <t>ABERTA ADULTO</t>
  </si>
  <si>
    <t>GRADUADO ADULTO</t>
  </si>
  <si>
    <t>GRADUADO JOVEM</t>
  </si>
  <si>
    <t>GRADUADO PP</t>
  </si>
  <si>
    <t>Anel 1</t>
  </si>
  <si>
    <t>Anel 2</t>
  </si>
  <si>
    <t>Tp Min</t>
  </si>
  <si>
    <t>Tp Max</t>
  </si>
  <si>
    <t>SEM TEMPO DE VET</t>
  </si>
  <si>
    <t>MARINA SALLES  REZNY</t>
  </si>
  <si>
    <t>MACANUDO CAMPECHE</t>
  </si>
  <si>
    <t>MAURICIO ALVES  SALLES</t>
  </si>
  <si>
    <t>RSC PRUNOTTO</t>
  </si>
  <si>
    <t>PAOLA PANAZZOLO  SALLES</t>
  </si>
  <si>
    <t>RSC KERAK</t>
  </si>
  <si>
    <t>RICARDO JAMIL  SALIBA</t>
  </si>
  <si>
    <t>HOLD ON I`M COMING</t>
  </si>
  <si>
    <t>ANA PAULA  STORANI SALIBA</t>
  </si>
  <si>
    <t>WILD BILL RACH</t>
  </si>
  <si>
    <t>AMELIA  LACERDA SOARES DIDIER</t>
  </si>
  <si>
    <t>POTY</t>
  </si>
  <si>
    <t>LUIZ HENRIQUE  DIDIER JR</t>
  </si>
  <si>
    <t>MOZART</t>
  </si>
  <si>
    <t>DANIEL HADDAD</t>
  </si>
  <si>
    <t>LIBRA DO BOM VIVER</t>
  </si>
  <si>
    <t>NINA  KIGNEL</t>
  </si>
  <si>
    <t>LION</t>
  </si>
  <si>
    <t>RODRIGO  GARCIA DE OLIVEIRA</t>
  </si>
  <si>
    <t>TORDILHO MARENGO</t>
  </si>
  <si>
    <t>RODRIGO BRANDAO</t>
  </si>
  <si>
    <t>ZODIACO</t>
  </si>
  <si>
    <t>NEI DANILO</t>
  </si>
  <si>
    <t>NUBIA</t>
  </si>
  <si>
    <t>ANA CARLA MACIEL</t>
  </si>
  <si>
    <t>PIVA ENDURANCE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</si>
  <si>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</si>
  <si>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</si>
  <si>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</si>
  <si>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</si>
  <si>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</si>
  <si>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</si>
  <si>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</si>
  <si>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</si>
  <si>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</si>
  <si>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</si>
  <si>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</si>
  <si>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</si>
  <si>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</si>
  <si>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ABERTA JOVEM</t>
  </si>
  <si>
    <t>CLARA STEFANI MARINO</t>
  </si>
  <si>
    <t>MEL DA CAROLINA</t>
  </si>
  <si>
    <t>ISABELA  STEINBRUCH</t>
  </si>
  <si>
    <t>MARIAH</t>
  </si>
  <si>
    <t>LUIZ EDUARDO  DIDIER</t>
  </si>
  <si>
    <t>PAFUNCIO</t>
  </si>
  <si>
    <t>FELIPE  DIDIER RAZUCK</t>
  </si>
  <si>
    <t>TOTOCA</t>
  </si>
  <si>
    <t>RAFAEL  DIDIER RAZUCK</t>
  </si>
  <si>
    <t>CARAMELO</t>
  </si>
  <si>
    <t>RENATO  STORANI SALIBA</t>
  </si>
  <si>
    <t>CAPITÃO AMÉRICA</t>
  </si>
  <si>
    <t>RODRIGO  STORANI SALIBA</t>
  </si>
  <si>
    <t>RAINHA BRANCA</t>
  </si>
  <si>
    <t>X</t>
  </si>
  <si>
    <t>GUILHERME  MENDES ALAMINO</t>
  </si>
  <si>
    <t>PALOMA</t>
  </si>
  <si>
    <t>PEDRO HENRIQUE  IDALECIO DE SOUZA</t>
  </si>
  <si>
    <t>SABRINA</t>
  </si>
  <si>
    <t>JO�O VITOR �RIBEIRO DE SOUZA PENTEADO</t>
  </si>
  <si>
    <t>RYAN �AP. DOS SANTOS OLIVEIRA</t>
  </si>
  <si>
    <t>ANDREY LUIS �TAMURA DE OLIVEIRA</t>
  </si>
  <si>
    <t>TESOURO</t>
  </si>
  <si>
    <t>ADAPTADA A</t>
  </si>
  <si>
    <t>IASMIM  MORAIS DA SILVA</t>
  </si>
  <si>
    <t>CACIQUE</t>
  </si>
  <si>
    <t>HENRIQUE �OLIVEIRA DA SILVA</t>
  </si>
  <si>
    <t>REI</t>
  </si>
  <si>
    <t>MARIANA  DE PAIVA ROSSATO</t>
  </si>
  <si>
    <t>CLARISSE  MONTANARI RAMOS</t>
  </si>
  <si>
    <t>JAGUAR</t>
  </si>
  <si>
    <t>FERNANDA OLIVEIRA ROCHA</t>
  </si>
  <si>
    <t>ALEXANDRE DONIZETE</t>
  </si>
  <si>
    <t>ADAPTADA B</t>
  </si>
  <si>
    <t>antonio  dos santos</t>
  </si>
  <si>
    <t>CRYSTAL MHD</t>
  </si>
  <si>
    <t>FARES  NASSAR</t>
  </si>
  <si>
    <t>ZOUAVE MA</t>
  </si>
  <si>
    <t>ELIAS  PINTO</t>
  </si>
  <si>
    <t>PELLEUS RACH</t>
  </si>
  <si>
    <t>MOACIR  BAGAROLLI FILHO</t>
  </si>
  <si>
    <t>DOMINIKA</t>
  </si>
  <si>
    <t>ROBERTO  ALVES LIMA</t>
  </si>
  <si>
    <t>RSC VALERINA</t>
  </si>
  <si>
    <t>MARIANA  SANTANA</t>
  </si>
  <si>
    <t>OPRAH</t>
  </si>
  <si>
    <t>ALISON AUGUSTO DA SILVA</t>
  </si>
  <si>
    <t>ATHOL DE RUBAJ</t>
  </si>
  <si>
    <t>CINTHIA SHIMOHIRAO �TAKEI</t>
  </si>
  <si>
    <t>AF DAKAR</t>
  </si>
  <si>
    <t>CLEITON  ALTIERI CALCHI</t>
  </si>
  <si>
    <t>TIMBILILI HEB</t>
  </si>
  <si>
    <t>CESAR  ALTIERI CALCHI</t>
  </si>
  <si>
    <t>THORUS HEB</t>
  </si>
  <si>
    <t>RENATO  QUAGLIATO ALVES DE ALMEIDA</t>
  </si>
  <si>
    <t>CHAPOLIN</t>
  </si>
  <si>
    <t>ANTONIO  ALVES DE ALMEIDA</t>
  </si>
  <si>
    <t>Sheik LA</t>
  </si>
  <si>
    <t>MARIA IZABEL  FRISONI VAZ GUIMARAES</t>
  </si>
  <si>
    <t>AGUERRIDDA VE</t>
  </si>
  <si>
    <t>CAIO  SAVINI</t>
  </si>
  <si>
    <t>VG JAI ALAI</t>
  </si>
  <si>
    <t>ALEXANDRE LECO  RAZUCK</t>
  </si>
  <si>
    <t>MITHOS DA BARRA</t>
  </si>
  <si>
    <t>EDUARDO  PALMA</t>
  </si>
  <si>
    <t>ABDULLA</t>
  </si>
  <si>
    <t>VALDIR  ANICETO DA SILVA</t>
  </si>
  <si>
    <t>MANDRAKE RACH</t>
  </si>
  <si>
    <t>Sergio  Iasi</t>
  </si>
  <si>
    <t>El Faiyum SBV</t>
  </si>
  <si>
    <t>NATALIA  MESSIAS</t>
  </si>
  <si>
    <t>JOUZA</t>
  </si>
  <si>
    <t>WELLIGTON  SANTOS</t>
  </si>
  <si>
    <t>BALIGHA TIARET</t>
  </si>
  <si>
    <t>CASSANDRE  CARLE</t>
  </si>
  <si>
    <t>FRR CRAZY BOY</t>
  </si>
  <si>
    <t>Patricia Feher  Brand</t>
  </si>
  <si>
    <t>Niger HEB</t>
  </si>
  <si>
    <t>REGINA  WOERLE</t>
  </si>
  <si>
    <t>PANAMERICANO ENDURANCE</t>
  </si>
  <si>
    <t>GIULIA  MESSINA</t>
  </si>
  <si>
    <t>SPY</t>
  </si>
  <si>
    <t>PAULO ROBERTO  DOS SANTOS</t>
  </si>
  <si>
    <t>WN EQUIDIA</t>
  </si>
  <si>
    <t>MAURICIO  CARVALHO</t>
  </si>
  <si>
    <t>SISTINA VAN RYAD</t>
  </si>
  <si>
    <t>LÉO  STEINBRUCH</t>
  </si>
  <si>
    <t>FONTAINE ENDURANCE</t>
  </si>
  <si>
    <t>ANDRÉ  VIDIZ</t>
  </si>
  <si>
    <t>TATUM DES GRAVES</t>
  </si>
  <si>
    <t>Cristiano Garcia</t>
  </si>
  <si>
    <t>CHAMBORD ENDURANCE</t>
  </si>
  <si>
    <t>FELIZARDO BRANDAO</t>
  </si>
  <si>
    <t>GRAN KAYLAN</t>
  </si>
  <si>
    <t>ADRIANO DOS SANTOS</t>
  </si>
  <si>
    <t>MOSCOU ENDURANCE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</si>
  <si>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</si>
  <si>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</si>
  <si>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</si>
  <si>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</si>
  <si>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</si>
  <si>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</si>
  <si>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</si>
  <si>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</si>
  <si>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</si>
  <si>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</si>
  <si>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</si>
  <si>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</si>
  <si>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</si>
  <si>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ELISA  PENNA CHAVES</t>
  </si>
  <si>
    <t>NEMUNAS</t>
  </si>
  <si>
    <t>LUCIANA  REHDER TOLEDO</t>
  </si>
  <si>
    <t>ANGEL OF LOVE</t>
  </si>
  <si>
    <t>PEDRO HENRIQUE  PALMA</t>
  </si>
  <si>
    <t>JADY</t>
  </si>
  <si>
    <t>LARA  HOFFMANN NASSAR</t>
  </si>
  <si>
    <t>AF GURI</t>
  </si>
  <si>
    <t>MARTINA  LACERDA FURLAN</t>
  </si>
  <si>
    <t>WN KAMALEK</t>
  </si>
  <si>
    <t>CAROLINA  BAIOCHI DA SILVA</t>
  </si>
  <si>
    <t>DRAKKAR MOR GAZEK (KAKA)</t>
  </si>
  <si>
    <t>VERIDIANA  BALASSA</t>
  </si>
  <si>
    <t>MAGICO ENDURANCE</t>
  </si>
  <si>
    <t>DIANA  STEINBRUCH</t>
  </si>
  <si>
    <t>KIROV</t>
  </si>
  <si>
    <t>MARCELO TARASANTCHI</t>
  </si>
  <si>
    <t>BPURDEAUX DO REALITY</t>
  </si>
  <si>
    <t>MARCIO  MARCELINO</t>
  </si>
  <si>
    <t>ROMULUS RACH</t>
  </si>
  <si>
    <t>MARIO  THOMAS GARFIAS</t>
  </si>
  <si>
    <t>ZANTE RACH</t>
  </si>
  <si>
    <t>EDUARDO  POLICASTRO</t>
  </si>
  <si>
    <t>DUBAI</t>
  </si>
  <si>
    <t>SILVIO CESARINO</t>
  </si>
  <si>
    <t>ACASO SBV</t>
  </si>
  <si>
    <t>VALTER  WOERLE</t>
  </si>
  <si>
    <t>DONIZETE ENDURANCE</t>
  </si>
  <si>
    <t>GUILHERME  FERREIRA</t>
  </si>
  <si>
    <t>SALAAM DE MAIRE</t>
  </si>
  <si>
    <t>RENATO  BENEPLACITO</t>
  </si>
  <si>
    <t>ANGELINA ENDURANCE</t>
  </si>
  <si>
    <t>BRUNO ROBETO �DORTA DA SILVA</t>
  </si>
  <si>
    <t>HANÃN  SAHID ABDO</t>
  </si>
  <si>
    <t>NICOLAS  P. D. DE SOUZA PEREIRA</t>
  </si>
  <si>
    <t>SAMUEL  CLERMANN</t>
  </si>
  <si>
    <t>ACUCENA</t>
  </si>
  <si>
    <t>YASMINA  GALASSO</t>
  </si>
  <si>
    <t>PLATZ</t>
  </si>
  <si>
    <t>ENDURINHO</t>
  </si>
  <si>
    <t>1º ETAPA CAMPEONATO PAULISTA 2013</t>
  </si>
  <si>
    <t>HOTEL FAZENDA DONA CAROLINA - ITATIBA</t>
  </si>
  <si>
    <t>CEN 1* Adulto</t>
  </si>
  <si>
    <t>Resultado Final</t>
  </si>
  <si>
    <t>80 km</t>
  </si>
  <si>
    <t>Anel</t>
  </si>
  <si>
    <t>Vet IN</t>
  </si>
  <si>
    <t>Recup</t>
  </si>
  <si>
    <t>FC</t>
  </si>
  <si>
    <t>Vel Trilha</t>
  </si>
  <si>
    <t>Vel Anel</t>
  </si>
  <si>
    <t>Vel Media</t>
  </si>
  <si>
    <t>Rec Total</t>
  </si>
  <si>
    <t>Dif 1°</t>
  </si>
  <si>
    <t>18.58</t>
  </si>
  <si>
    <t>JOSE CARLOS  ALVES</t>
  </si>
  <si>
    <t>18.87</t>
  </si>
  <si>
    <t>18.02</t>
  </si>
  <si>
    <t>18.34</t>
  </si>
  <si>
    <t>ESPARTA DO BOM VIVER</t>
  </si>
  <si>
    <t>13.39</t>
  </si>
  <si>
    <t>16.79</t>
  </si>
  <si>
    <t>18.93</t>
  </si>
  <si>
    <t>18.43</t>
  </si>
  <si>
    <t>JOSE ANTONIO  DA SILVA MACHADO</t>
  </si>
  <si>
    <t>18.05</t>
  </si>
  <si>
    <t>17.43</t>
  </si>
  <si>
    <t>17.99</t>
  </si>
  <si>
    <t>SB TAWIL</t>
  </si>
  <si>
    <t>13.54</t>
  </si>
  <si>
    <t>16.62</t>
  </si>
  <si>
    <t>17.7</t>
  </si>
  <si>
    <t>16.51</t>
  </si>
  <si>
    <t>EDERSON  FERNADES DA COSTA</t>
  </si>
  <si>
    <t>16.78</t>
  </si>
  <si>
    <t>15.45</t>
  </si>
  <si>
    <t>16.03</t>
  </si>
  <si>
    <t>BALALCA MARECHAL</t>
  </si>
  <si>
    <t>11.44</t>
  </si>
  <si>
    <t>14.57</t>
  </si>
  <si>
    <t>14.98</t>
  </si>
  <si>
    <t>RACHEL  RENNO</t>
  </si>
  <si>
    <t>14.2</t>
  </si>
  <si>
    <t>13.53</t>
  </si>
  <si>
    <t>14.32</t>
  </si>
  <si>
    <t>KANDINSKY K</t>
  </si>
  <si>
    <t>11.75</t>
  </si>
  <si>
    <t>13.58</t>
  </si>
  <si>
    <t>14.14</t>
  </si>
  <si>
    <t>13.78</t>
  </si>
  <si>
    <t>FABRICIO  ALVARES BAGAROLLI</t>
  </si>
  <si>
    <t>14.95</t>
  </si>
  <si>
    <t>14.42</t>
  </si>
  <si>
    <t>14.05</t>
  </si>
  <si>
    <t>RSC SIERRA FAD</t>
  </si>
  <si>
    <t>12.15</t>
  </si>
  <si>
    <t>13.52</t>
  </si>
  <si>
    <t>15.09</t>
  </si>
  <si>
    <t>14.69</t>
  </si>
  <si>
    <t>MARCOS  CAMILO CAMARGO</t>
  </si>
  <si>
    <t>13.63</t>
  </si>
  <si>
    <t>13.13</t>
  </si>
  <si>
    <t>13.97</t>
  </si>
  <si>
    <t>JEQUITIBA</t>
  </si>
  <si>
    <t>9.68</t>
  </si>
  <si>
    <t>12.58</t>
  </si>
  <si>
    <t>15.08</t>
  </si>
  <si>
    <t>14.72</t>
  </si>
  <si>
    <t>MANOEL  RODRIGUES ALVES</t>
  </si>
  <si>
    <t>13.59</t>
  </si>
  <si>
    <t>13.04</t>
  </si>
  <si>
    <t>13.94</t>
  </si>
  <si>
    <t>SET POINT HEB</t>
  </si>
  <si>
    <t>9.72</t>
  </si>
  <si>
    <t>14.04</t>
  </si>
  <si>
    <t>JONAS SAMPAIO  RATTI</t>
  </si>
  <si>
    <t>11.11</t>
  </si>
  <si>
    <t>10.59</t>
  </si>
  <si>
    <t>12.3</t>
  </si>
  <si>
    <t>KING ARTHUR CVV</t>
  </si>
  <si>
    <t>7.87</t>
  </si>
  <si>
    <t>10.78</t>
  </si>
  <si>
    <t>Não Completou</t>
  </si>
  <si>
    <t>17.46</t>
  </si>
  <si>
    <t>16.69</t>
  </si>
  <si>
    <t>CHRISTINA  ROCHA</t>
  </si>
  <si>
    <t>14.78</t>
  </si>
  <si>
    <t>14.15</t>
  </si>
  <si>
    <t>15.49</t>
  </si>
  <si>
    <t>RSC NATASHA</t>
  </si>
  <si>
    <t>Elim</t>
  </si>
  <si>
    <t>9.28</t>
  </si>
  <si>
    <t>13.27</t>
  </si>
  <si>
    <t>fq metr</t>
  </si>
  <si>
    <t>13.96</t>
  </si>
  <si>
    <t>13.69</t>
  </si>
  <si>
    <t>PEDRO STEFANI  MARINO</t>
  </si>
  <si>
    <t>ARROJADDO VE</t>
  </si>
  <si>
    <t>el me</t>
  </si>
  <si>
    <t>13.26</t>
  </si>
  <si>
    <t>Antonio  Malta</t>
  </si>
  <si>
    <t>Shelder SBV</t>
  </si>
  <si>
    <t>EL-PERCURSO</t>
  </si>
  <si>
    <t>CEN 1* Young Riders</t>
  </si>
  <si>
    <t>15.07</t>
  </si>
  <si>
    <t>14.76</t>
  </si>
  <si>
    <t>LEONARDO LABATE  VASCONCELLOS</t>
  </si>
  <si>
    <t>13.66</t>
  </si>
  <si>
    <t>13.08</t>
  </si>
  <si>
    <t>13.99</t>
  </si>
  <si>
    <t>BILLY RFS</t>
  </si>
  <si>
    <t>9.66</t>
  </si>
  <si>
    <t>13.29</t>
  </si>
  <si>
    <t>LUCAS  FERREIRA DA SILVA</t>
  </si>
  <si>
    <t>11.69</t>
  </si>
  <si>
    <t>10.82</t>
  </si>
  <si>
    <t>12.09</t>
  </si>
  <si>
    <t>IRAN CRH</t>
  </si>
  <si>
    <t>9.16</t>
  </si>
  <si>
    <t>11.2</t>
  </si>
  <si>
    <t>15.28</t>
  </si>
  <si>
    <t>PAULA  REHDER TOLEDO</t>
  </si>
  <si>
    <t>15.66</t>
  </si>
  <si>
    <t>13.72</t>
  </si>
  <si>
    <t>VENDIKAR RACH</t>
  </si>
  <si>
    <t>fq me</t>
  </si>
  <si>
    <t>CEN 1* Mirim</t>
  </si>
  <si>
    <t>15.29</t>
  </si>
  <si>
    <t>14.9</t>
  </si>
  <si>
    <t>JOSE CAIO  FRISONI VAZ GUIMARAES</t>
  </si>
  <si>
    <t>15.8</t>
  </si>
  <si>
    <t>15.42</t>
  </si>
  <si>
    <t>15.12</t>
  </si>
  <si>
    <t>VG GO FOR GIN</t>
  </si>
  <si>
    <t>13.41</t>
  </si>
  <si>
    <t>14.65</t>
  </si>
  <si>
    <t>Curta Adulto</t>
  </si>
  <si>
    <t>66 km</t>
  </si>
  <si>
    <t>16.05</t>
  </si>
  <si>
    <t>15.48</t>
  </si>
  <si>
    <t>ROBSON  SANTOS</t>
  </si>
  <si>
    <t>13.15</t>
  </si>
  <si>
    <t>12.69</t>
  </si>
  <si>
    <t>14.13</t>
  </si>
  <si>
    <t>CHENONCEAU ALBAR</t>
  </si>
  <si>
    <t>14.44</t>
  </si>
  <si>
    <t>14.22</t>
  </si>
  <si>
    <t>16.24</t>
  </si>
  <si>
    <t>MARILIA  ROCCA</t>
  </si>
  <si>
    <t>13.2</t>
  </si>
  <si>
    <t>12.73</t>
  </si>
  <si>
    <t>14.23</t>
  </si>
  <si>
    <t>KILINDA</t>
  </si>
  <si>
    <t>CARLOS  PAES DE BARROS</t>
  </si>
  <si>
    <t>13.12</t>
  </si>
  <si>
    <t>12.66</t>
  </si>
  <si>
    <t>14.12</t>
  </si>
  <si>
    <t>TOULOUSE ENDURANCE</t>
  </si>
  <si>
    <t>12.24</t>
  </si>
  <si>
    <t>13.49</t>
  </si>
  <si>
    <t>18.79</t>
  </si>
  <si>
    <t>16.95</t>
  </si>
  <si>
    <t>Ariel  Adjiman</t>
  </si>
  <si>
    <t>11.46</t>
  </si>
  <si>
    <t>14.03</t>
  </si>
  <si>
    <t>Amman SBV</t>
  </si>
  <si>
    <t>12.04</t>
  </si>
  <si>
    <t>13.36</t>
  </si>
  <si>
    <t>17.38</t>
  </si>
  <si>
    <t>15.81</t>
  </si>
  <si>
    <t>SILVIA ASSI  VACCARI</t>
  </si>
  <si>
    <t>9.85</t>
  </si>
  <si>
    <t>12.1</t>
  </si>
  <si>
    <t>FANTASTKO RACH</t>
  </si>
  <si>
    <t>11.07</t>
  </si>
  <si>
    <t>11.77</t>
  </si>
  <si>
    <t>18.13</t>
  </si>
  <si>
    <t>17.12</t>
  </si>
  <si>
    <t>Jose  Pessanha</t>
  </si>
  <si>
    <t>9.27</t>
  </si>
  <si>
    <t>8.95</t>
  </si>
  <si>
    <t>12.26</t>
  </si>
  <si>
    <t>Asir SBV</t>
  </si>
  <si>
    <t>9.91</t>
  </si>
  <si>
    <t>18.31</t>
  </si>
  <si>
    <t>15.71</t>
  </si>
  <si>
    <t>FABIO  RYFINO DE OLIVEIRA</t>
  </si>
  <si>
    <t>7.59</t>
  </si>
  <si>
    <t>10.72</t>
  </si>
  <si>
    <t>FRR CARTOON</t>
  </si>
  <si>
    <t>10.81</t>
  </si>
  <si>
    <t>10.75</t>
  </si>
  <si>
    <t>7.36</t>
  </si>
  <si>
    <t>6.6</t>
  </si>
  <si>
    <t>MARCELO  MESSIAS</t>
  </si>
  <si>
    <t>HUNGARES ENDURANCE</t>
  </si>
  <si>
    <t>recup</t>
  </si>
  <si>
    <t>16.2</t>
  </si>
  <si>
    <t>Francisco  Sampaio</t>
  </si>
  <si>
    <t>12.63</t>
  </si>
  <si>
    <t>11.42</t>
  </si>
  <si>
    <t>13.71</t>
  </si>
  <si>
    <t>El Kebir SBV</t>
  </si>
  <si>
    <t>fq la</t>
  </si>
  <si>
    <t>19.37</t>
  </si>
  <si>
    <t>16.35</t>
  </si>
  <si>
    <t>VALMIR  PEREIRA DE ANDRADE FILHO</t>
  </si>
  <si>
    <t>11.31</t>
  </si>
  <si>
    <t>13.7</t>
  </si>
  <si>
    <t>VG HILUX</t>
  </si>
  <si>
    <t>13.05</t>
  </si>
  <si>
    <t>CLAUDIO ROBERTO  BAGAROLLI</t>
  </si>
  <si>
    <t>10.48</t>
  </si>
  <si>
    <t>10.03</t>
  </si>
  <si>
    <t>11.54</t>
  </si>
  <si>
    <t>RITA HEB</t>
  </si>
  <si>
    <t>retirou</t>
  </si>
  <si>
    <t>13.51</t>
  </si>
  <si>
    <t>CLAUDIA  BAGAROLLI</t>
  </si>
  <si>
    <t>10.47</t>
  </si>
  <si>
    <t>SULEIMAN SBV</t>
  </si>
  <si>
    <t>7.78</t>
  </si>
  <si>
    <t>7.66</t>
  </si>
  <si>
    <t>MARCOS  RAMOS</t>
  </si>
  <si>
    <t>17.33</t>
  </si>
  <si>
    <t>16.56</t>
  </si>
  <si>
    <t>9.99</t>
  </si>
  <si>
    <t>FARUK</t>
  </si>
  <si>
    <t>Curta Young Riders</t>
  </si>
  <si>
    <t>19.15</t>
  </si>
  <si>
    <t>17.09</t>
  </si>
  <si>
    <t>ANTONIO  GOMES NETO</t>
  </si>
  <si>
    <t>12.41</t>
  </si>
  <si>
    <t>11.78</t>
  </si>
  <si>
    <t>14.29</t>
  </si>
  <si>
    <t>SAMANTHA HBV</t>
  </si>
  <si>
    <t>11.82</t>
  </si>
  <si>
    <t>13.44</t>
  </si>
  <si>
    <t>19.18</t>
  </si>
  <si>
    <t>17.8</t>
  </si>
  <si>
    <t>CARINA  GIBIM</t>
  </si>
  <si>
    <t>14.74</t>
  </si>
  <si>
    <t>15.75</t>
  </si>
  <si>
    <t>RSC EL ZAFIRA</t>
  </si>
  <si>
    <t>7.17</t>
  </si>
  <si>
    <t>11.56</t>
  </si>
  <si>
    <t>19.14</t>
  </si>
  <si>
    <t>18.24</t>
  </si>
  <si>
    <t>DAVID  KIGNEL</t>
  </si>
  <si>
    <t>14.34</t>
  </si>
  <si>
    <t>13.62</t>
  </si>
  <si>
    <t>15.89</t>
  </si>
  <si>
    <t>FIDALGO RACH</t>
  </si>
  <si>
    <t>7.11</t>
  </si>
  <si>
    <t>13.57</t>
  </si>
  <si>
    <t>13.21</t>
  </si>
  <si>
    <t>DANIELA LABATE  VASCONCELLOS</t>
  </si>
  <si>
    <t>10.86</t>
  </si>
  <si>
    <t>10.29</t>
  </si>
  <si>
    <t>11.76</t>
  </si>
  <si>
    <t>COLIN VLV</t>
  </si>
  <si>
    <t>10.2</t>
  </si>
  <si>
    <t>11.24</t>
  </si>
  <si>
    <t>14.26</t>
  </si>
  <si>
    <t>13.95</t>
  </si>
  <si>
    <t>RODRIGO AZZARI  BENEPLACITO</t>
  </si>
  <si>
    <t>9.75</t>
  </si>
  <si>
    <t>MARVEL RACH</t>
  </si>
  <si>
    <t>10.22</t>
  </si>
  <si>
    <t>19.21</t>
  </si>
  <si>
    <t>18.15</t>
  </si>
  <si>
    <t>MARCELA  MESSIAS</t>
  </si>
  <si>
    <t>JABET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</si>
</sst>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sz val="10"/>
      <name val="Arial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4"/>
      <name val="Arial"/>
    </font>
    <font>
      <sz val="8"/>
      <name val="Arial"/>
    </font>
    <font>
      <b/>
      <sz val="8"/>
      <color indexed="9"/>
      <name val="Arial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ont="1" applyFill="1" applyAlignment="1">
      <alignment wrapText="1"/>
    </xf>
    <xf numFmtId="21" fontId="0" fillId="2" borderId="0" xfId="0" applyNumberFormat="1" applyFont="1" applyFill="1" applyAlignment="1">
      <alignment wrapText="1"/>
    </xf>
    <xf numFmtId="0" fontId="0" fillId="2" borderId="0" xfId="0" applyFont="1" applyFill="1" applyAlignment="1">
      <alignment horizontal="center" wrapText="1"/>
    </xf>
    <xf numFmtId="0" fontId="6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164" fontId="0" fillId="2" borderId="0" xfId="0" applyNumberFormat="1" applyFill="1"/>
    <xf numFmtId="21" fontId="0" fillId="2" borderId="0" xfId="0" applyNumberFormat="1" applyFill="1"/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NumberFormat="1" applyFont="1" applyFill="1"/>
    <xf numFmtId="2" fontId="2" fillId="2" borderId="0" xfId="0" applyNumberFormat="1" applyFont="1" applyFill="1"/>
    <xf numFmtId="2" fontId="1" fillId="2" borderId="0" xfId="0" applyNumberFormat="1" applyFont="1" applyFill="1"/>
    <xf numFmtId="0" fontId="5" fillId="3" borderId="0" xfId="0" applyFont="1" applyFill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2" fontId="0" fillId="2" borderId="0" xfId="0" applyNumberFormat="1" applyFill="1"/>
    <xf numFmtId="0" fontId="8" fillId="3" borderId="0" xfId="0" applyFont="1" applyFill="1"/>
    <xf numFmtId="0" fontId="12" fillId="4" borderId="1" xfId="0" applyFont="1" applyFill="1" applyBorder="1" applyAlignment="1">
      <alignment horizontal="center" wrapText="1"/>
    </xf>
    <xf numFmtId="14" fontId="0" fillId="2" borderId="0" xfId="0" applyNumberFormat="1" applyFill="1"/>
    <xf numFmtId="0" fontId="10" fillId="2" borderId="0" xfId="0" applyFont="1" applyFill="1"/>
    <xf numFmtId="0" fontId="11" fillId="2" borderId="0" xfId="0" applyFont="1" applyFill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21" fontId="11" fillId="2" borderId="2" xfId="0" applyNumberFormat="1" applyFont="1" applyFill="1" applyBorder="1" applyAlignment="1">
      <alignment horizontal="center" wrapText="1"/>
    </xf>
    <xf numFmtId="21" fontId="11" fillId="2" borderId="3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wrapText="1"/>
    </xf>
    <xf numFmtId="21" fontId="11" fillId="2" borderId="0" xfId="0" applyNumberFormat="1" applyFont="1" applyFill="1" applyAlignment="1">
      <alignment horizontal="center" wrapText="1"/>
    </xf>
    <xf numFmtId="21" fontId="11" fillId="2" borderId="5" xfId="0" applyNumberFormat="1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5" xfId="0" applyFill="1" applyBorder="1"/>
    <xf numFmtId="0" fontId="10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workbookViewId="0"/>
  </sheetViews>
  <sheetFormatPr defaultColWidth="9.140625" defaultRowHeight="15"/>
  <cols>
    <col min="1" max="1" width="28.140625" style="5" bestFit="1" customWidth="1"/>
    <col min="2" max="2" width="5.28515625" style="5" customWidth="1"/>
    <col min="3" max="3" width="4.140625" style="5" customWidth="1"/>
    <col min="4" max="4" width="8.28515625" style="5" customWidth="1"/>
    <col min="5" max="5" width="7" style="5" customWidth="1"/>
    <col min="6" max="6" width="7.140625" style="5" customWidth="1"/>
    <col min="7" max="8" width="7" style="5" customWidth="1"/>
    <col min="9" max="9" width="2.85546875" style="5" customWidth="1"/>
    <col min="10" max="10" width="7.42578125" style="5" customWidth="1"/>
    <col min="11" max="11" width="6.85546875" style="5" customWidth="1"/>
    <col min="12" max="12" width="7.7109375" style="5" customWidth="1"/>
    <col min="13" max="13" width="7.42578125" style="5" customWidth="1"/>
    <col min="14" max="14" width="7" style="5" customWidth="1"/>
    <col min="15" max="16384" width="9.140625" style="5"/>
  </cols>
  <sheetData>
    <row r="1" spans="1:14">
      <c r="A1" s="5" t="s">
        <v>227</v>
      </c>
    </row>
    <row r="2" spans="1:14">
      <c r="A2" s="5" t="s">
        <v>228</v>
      </c>
    </row>
    <row r="3" spans="1:14">
      <c r="A3" s="25">
        <v>41377</v>
      </c>
    </row>
    <row r="4" spans="1:14" ht="18">
      <c r="A4" s="38" t="s">
        <v>229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5" t="s">
        <v>230</v>
      </c>
    </row>
    <row r="7" spans="1:14">
      <c r="A7" s="5" t="s">
        <v>231</v>
      </c>
    </row>
    <row r="8" spans="1:14" ht="15.75" thickBot="1">
      <c r="A8" s="27"/>
      <c r="B8" s="27" t="s">
        <v>10</v>
      </c>
      <c r="C8" s="27" t="s">
        <v>232</v>
      </c>
      <c r="D8" s="27" t="s">
        <v>9</v>
      </c>
      <c r="E8" s="27" t="s">
        <v>13</v>
      </c>
      <c r="F8" s="27" t="s">
        <v>14</v>
      </c>
      <c r="G8" s="27" t="s">
        <v>233</v>
      </c>
      <c r="H8" s="27" t="s">
        <v>234</v>
      </c>
      <c r="I8" s="27" t="s">
        <v>235</v>
      </c>
      <c r="J8" s="27" t="s">
        <v>236</v>
      </c>
      <c r="K8" s="27" t="s">
        <v>237</v>
      </c>
      <c r="L8" s="27" t="s">
        <v>238</v>
      </c>
      <c r="M8" s="27" t="s">
        <v>239</v>
      </c>
      <c r="N8" s="27" t="s">
        <v>240</v>
      </c>
    </row>
    <row r="9" spans="1:14">
      <c r="A9" s="24">
        <v>1</v>
      </c>
      <c r="B9" s="28">
        <v>85</v>
      </c>
      <c r="C9" s="28">
        <v>1</v>
      </c>
      <c r="D9" s="28">
        <v>1</v>
      </c>
      <c r="E9" s="29">
        <v>0.33333333333333331</v>
      </c>
      <c r="F9" s="29">
        <v>0.40788194444444442</v>
      </c>
      <c r="G9" s="29">
        <v>0.4095717592592592</v>
      </c>
      <c r="H9" s="29">
        <v>1.689814814814815E-3</v>
      </c>
      <c r="I9" s="28"/>
      <c r="J9" s="28">
        <v>19</v>
      </c>
      <c r="K9" s="28" t="s">
        <v>241</v>
      </c>
      <c r="L9" s="28" t="s">
        <v>241</v>
      </c>
      <c r="M9" s="29">
        <v>1.689814814814815E-3</v>
      </c>
      <c r="N9" s="30">
        <v>0</v>
      </c>
    </row>
    <row r="10" spans="1:14">
      <c r="A10" s="31" t="s">
        <v>242</v>
      </c>
      <c r="C10" s="27">
        <v>2</v>
      </c>
      <c r="D10" s="27">
        <v>1</v>
      </c>
      <c r="E10" s="32">
        <v>0.43734953703703705</v>
      </c>
      <c r="F10" s="32">
        <v>0.49475694444444446</v>
      </c>
      <c r="G10" s="32">
        <v>0.49745370370370368</v>
      </c>
      <c r="H10" s="32">
        <v>2.6967592592592594E-3</v>
      </c>
      <c r="I10" s="27"/>
      <c r="J10" s="27" t="s">
        <v>243</v>
      </c>
      <c r="K10" s="27" t="s">
        <v>244</v>
      </c>
      <c r="L10" s="27" t="s">
        <v>245</v>
      </c>
      <c r="M10" s="32">
        <v>4.386574074074074E-3</v>
      </c>
      <c r="N10" s="33">
        <v>0</v>
      </c>
    </row>
    <row r="11" spans="1:14">
      <c r="A11" s="31" t="s">
        <v>246</v>
      </c>
      <c r="C11" s="27">
        <v>3</v>
      </c>
      <c r="D11" s="27">
        <v>1</v>
      </c>
      <c r="E11" s="32">
        <v>0.52523148148148147</v>
      </c>
      <c r="F11" s="32">
        <v>0.58746527777777779</v>
      </c>
      <c r="G11" s="32">
        <v>0.58746527777777779</v>
      </c>
      <c r="H11" s="32">
        <v>0</v>
      </c>
      <c r="I11" s="27"/>
      <c r="J11" s="27" t="s">
        <v>247</v>
      </c>
      <c r="K11" s="27" t="s">
        <v>247</v>
      </c>
      <c r="L11" s="27" t="s">
        <v>248</v>
      </c>
      <c r="M11" s="27"/>
      <c r="N11" s="33">
        <v>0</v>
      </c>
    </row>
    <row r="12" spans="1:14" ht="15.75" thickBot="1">
      <c r="A12" s="34" t="s">
        <v>248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1:14" ht="15.75" thickBot="1">
      <c r="A13" s="27"/>
    </row>
    <row r="14" spans="1:14">
      <c r="A14" s="24">
        <v>2</v>
      </c>
      <c r="B14" s="28">
        <v>76</v>
      </c>
      <c r="C14" s="28">
        <v>1</v>
      </c>
      <c r="D14" s="28">
        <v>2</v>
      </c>
      <c r="E14" s="29">
        <v>0.33333333333333331</v>
      </c>
      <c r="F14" s="29">
        <v>0.40817129629629628</v>
      </c>
      <c r="G14" s="29">
        <v>0.41018518518518521</v>
      </c>
      <c r="H14" s="29">
        <v>2.0138888888888888E-3</v>
      </c>
      <c r="I14" s="28"/>
      <c r="J14" s="28" t="s">
        <v>249</v>
      </c>
      <c r="K14" s="28" t="s">
        <v>250</v>
      </c>
      <c r="L14" s="28" t="s">
        <v>250</v>
      </c>
      <c r="M14" s="29">
        <v>2.0138888888888888E-3</v>
      </c>
      <c r="N14" s="30">
        <v>6.134259259259259E-4</v>
      </c>
    </row>
    <row r="15" spans="1:14">
      <c r="A15" s="31" t="s">
        <v>251</v>
      </c>
      <c r="C15" s="27">
        <v>2</v>
      </c>
      <c r="D15" s="27">
        <v>2</v>
      </c>
      <c r="E15" s="32">
        <v>0.43796296296296294</v>
      </c>
      <c r="F15" s="32">
        <v>0.49797453703703703</v>
      </c>
      <c r="G15" s="32">
        <v>0.50011574074074072</v>
      </c>
      <c r="H15" s="32">
        <v>2.1412037037037038E-3</v>
      </c>
      <c r="I15" s="27"/>
      <c r="J15" s="27" t="s">
        <v>252</v>
      </c>
      <c r="K15" s="27" t="s">
        <v>253</v>
      </c>
      <c r="L15" s="27" t="s">
        <v>254</v>
      </c>
      <c r="M15" s="32">
        <v>4.155092592592593E-3</v>
      </c>
      <c r="N15" s="33">
        <v>2.6620370370370374E-3</v>
      </c>
    </row>
    <row r="16" spans="1:14">
      <c r="A16" s="31" t="s">
        <v>255</v>
      </c>
      <c r="C16" s="27">
        <v>3</v>
      </c>
      <c r="D16" s="27">
        <v>2</v>
      </c>
      <c r="E16" s="32">
        <v>0.52789351851851851</v>
      </c>
      <c r="F16" s="32">
        <v>0.5894328703703704</v>
      </c>
      <c r="G16" s="32">
        <v>0.59447916666666667</v>
      </c>
      <c r="H16" s="32">
        <v>5.0462962962962961E-3</v>
      </c>
      <c r="I16" s="27"/>
      <c r="J16" s="27" t="s">
        <v>256</v>
      </c>
      <c r="K16" s="27" t="s">
        <v>256</v>
      </c>
      <c r="L16" s="27" t="s">
        <v>257</v>
      </c>
      <c r="M16" s="27"/>
      <c r="N16" s="33">
        <v>1.9675925925925928E-3</v>
      </c>
    </row>
    <row r="17" spans="1:14" ht="15.75" thickBot="1">
      <c r="A17" s="34" t="s">
        <v>257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</row>
    <row r="18" spans="1:14" ht="15.75" thickBot="1">
      <c r="A18" s="27"/>
    </row>
    <row r="19" spans="1:14">
      <c r="A19" s="24">
        <v>3</v>
      </c>
      <c r="B19" s="28">
        <v>83</v>
      </c>
      <c r="C19" s="28">
        <v>1</v>
      </c>
      <c r="D19" s="28">
        <v>4</v>
      </c>
      <c r="E19" s="29">
        <v>0.33333333333333331</v>
      </c>
      <c r="F19" s="29">
        <v>0.41339120370370369</v>
      </c>
      <c r="G19" s="29">
        <v>0.4191319444444444</v>
      </c>
      <c r="H19" s="29">
        <v>5.7407407407407416E-3</v>
      </c>
      <c r="I19" s="28"/>
      <c r="J19" s="28" t="s">
        <v>258</v>
      </c>
      <c r="K19" s="28" t="s">
        <v>259</v>
      </c>
      <c r="L19" s="28" t="s">
        <v>259</v>
      </c>
      <c r="M19" s="29">
        <v>5.7407407407407416E-3</v>
      </c>
      <c r="N19" s="30">
        <v>9.5601851851851855E-3</v>
      </c>
    </row>
    <row r="20" spans="1:14">
      <c r="A20" s="31" t="s">
        <v>260</v>
      </c>
      <c r="C20" s="27">
        <v>2</v>
      </c>
      <c r="D20" s="27">
        <v>3</v>
      </c>
      <c r="E20" s="32">
        <v>0.44690972222222225</v>
      </c>
      <c r="F20" s="32">
        <v>0.51145833333333335</v>
      </c>
      <c r="G20" s="32">
        <v>0.51703703703703707</v>
      </c>
      <c r="H20" s="32">
        <v>5.5787037037037038E-3</v>
      </c>
      <c r="I20" s="27"/>
      <c r="J20" s="27" t="s">
        <v>261</v>
      </c>
      <c r="K20" s="27" t="s">
        <v>262</v>
      </c>
      <c r="L20" s="27" t="s">
        <v>263</v>
      </c>
      <c r="M20" s="32">
        <v>1.1319444444444444E-2</v>
      </c>
      <c r="N20" s="33">
        <v>1.9583333333333331E-2</v>
      </c>
    </row>
    <row r="21" spans="1:14">
      <c r="A21" s="31" t="s">
        <v>264</v>
      </c>
      <c r="C21" s="27">
        <v>3</v>
      </c>
      <c r="D21" s="27">
        <v>3</v>
      </c>
      <c r="E21" s="32">
        <v>0.54481481481481475</v>
      </c>
      <c r="F21" s="32">
        <v>0.61766203703703704</v>
      </c>
      <c r="G21" s="32">
        <v>0.63784722222222223</v>
      </c>
      <c r="H21" s="32">
        <v>2.0185185185185184E-2</v>
      </c>
      <c r="I21" s="27"/>
      <c r="J21" s="27" t="s">
        <v>265</v>
      </c>
      <c r="K21" s="27" t="s">
        <v>265</v>
      </c>
      <c r="L21" s="27" t="s">
        <v>266</v>
      </c>
      <c r="M21" s="27"/>
      <c r="N21" s="33">
        <v>3.019675925925926E-2</v>
      </c>
    </row>
    <row r="22" spans="1:14" ht="15.75" thickBot="1">
      <c r="A22" s="34" t="s">
        <v>266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</row>
    <row r="23" spans="1:14" ht="15.75" thickBot="1">
      <c r="A23" s="27"/>
    </row>
    <row r="24" spans="1:14">
      <c r="A24" s="24">
        <v>4</v>
      </c>
      <c r="B24" s="28">
        <v>77</v>
      </c>
      <c r="C24" s="28">
        <v>1</v>
      </c>
      <c r="D24" s="28">
        <v>5</v>
      </c>
      <c r="E24" s="29">
        <v>0.33333333333333331</v>
      </c>
      <c r="F24" s="29">
        <v>0.42778935185185185</v>
      </c>
      <c r="G24" s="29">
        <v>0.42788194444444444</v>
      </c>
      <c r="H24" s="29">
        <v>9.2592592592592588E-5</v>
      </c>
      <c r="I24" s="28"/>
      <c r="J24" s="28">
        <v>15</v>
      </c>
      <c r="K24" s="28" t="s">
        <v>267</v>
      </c>
      <c r="L24" s="28" t="s">
        <v>267</v>
      </c>
      <c r="M24" s="29">
        <v>9.2592592592592588E-5</v>
      </c>
      <c r="N24" s="30">
        <v>1.8310185185185186E-2</v>
      </c>
    </row>
    <row r="25" spans="1:14">
      <c r="A25" s="31" t="s">
        <v>268</v>
      </c>
      <c r="C25" s="27">
        <v>2</v>
      </c>
      <c r="D25" s="27">
        <v>5</v>
      </c>
      <c r="E25" s="32">
        <v>0.45565972222222223</v>
      </c>
      <c r="F25" s="32">
        <v>0.53195601851851848</v>
      </c>
      <c r="G25" s="32">
        <v>0.53571759259259266</v>
      </c>
      <c r="H25" s="32">
        <v>3.7615740740740739E-3</v>
      </c>
      <c r="I25" s="27"/>
      <c r="J25" s="27" t="s">
        <v>269</v>
      </c>
      <c r="K25" s="27" t="s">
        <v>270</v>
      </c>
      <c r="L25" s="27" t="s">
        <v>271</v>
      </c>
      <c r="M25" s="32">
        <v>3.8541666666666668E-3</v>
      </c>
      <c r="N25" s="33">
        <v>3.8263888888888889E-2</v>
      </c>
    </row>
    <row r="26" spans="1:14">
      <c r="A26" s="31" t="s">
        <v>272</v>
      </c>
      <c r="C26" s="27">
        <v>3</v>
      </c>
      <c r="D26" s="27">
        <v>4</v>
      </c>
      <c r="E26" s="32">
        <v>0.56349537037037034</v>
      </c>
      <c r="F26" s="32">
        <v>0.63442129629629629</v>
      </c>
      <c r="G26" s="32">
        <v>0.64122685185185191</v>
      </c>
      <c r="H26" s="32">
        <v>6.8055555555555569E-3</v>
      </c>
      <c r="I26" s="27"/>
      <c r="J26" s="27" t="s">
        <v>273</v>
      </c>
      <c r="K26" s="27" t="s">
        <v>273</v>
      </c>
      <c r="L26" s="27" t="s">
        <v>274</v>
      </c>
      <c r="M26" s="27"/>
      <c r="N26" s="33">
        <v>4.6956018518518522E-2</v>
      </c>
    </row>
    <row r="27" spans="1:14" ht="15.75" thickBot="1">
      <c r="A27" s="34" t="s">
        <v>274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</row>
    <row r="28" spans="1:14" ht="15.75" thickBot="1">
      <c r="A28" s="27"/>
    </row>
    <row r="29" spans="1:14">
      <c r="A29" s="24">
        <v>5</v>
      </c>
      <c r="B29" s="28">
        <v>78</v>
      </c>
      <c r="C29" s="28">
        <v>1</v>
      </c>
      <c r="D29" s="28">
        <v>9</v>
      </c>
      <c r="E29" s="29">
        <v>0.33333333333333331</v>
      </c>
      <c r="F29" s="29">
        <v>0.43349537037037034</v>
      </c>
      <c r="G29" s="29">
        <v>0.43614583333333329</v>
      </c>
      <c r="H29" s="29">
        <v>2.6504629629629625E-3</v>
      </c>
      <c r="I29" s="28"/>
      <c r="J29" s="28" t="s">
        <v>275</v>
      </c>
      <c r="K29" s="28" t="s">
        <v>276</v>
      </c>
      <c r="L29" s="28" t="s">
        <v>276</v>
      </c>
      <c r="M29" s="29">
        <v>2.6504629629629625E-3</v>
      </c>
      <c r="N29" s="30">
        <v>2.6574074074074073E-2</v>
      </c>
    </row>
    <row r="30" spans="1:14">
      <c r="A30" s="31" t="s">
        <v>277</v>
      </c>
      <c r="C30" s="27">
        <v>2</v>
      </c>
      <c r="D30" s="27">
        <v>6</v>
      </c>
      <c r="E30" s="32">
        <v>0.46392361111111113</v>
      </c>
      <c r="F30" s="32">
        <v>0.53640046296296295</v>
      </c>
      <c r="G30" s="32">
        <v>0.53902777777777777</v>
      </c>
      <c r="H30" s="32">
        <v>2.627314814814815E-3</v>
      </c>
      <c r="I30" s="27"/>
      <c r="J30" s="27" t="s">
        <v>278</v>
      </c>
      <c r="K30" s="27" t="s">
        <v>279</v>
      </c>
      <c r="L30" s="27" t="s">
        <v>280</v>
      </c>
      <c r="M30" s="32">
        <v>5.2777777777777771E-3</v>
      </c>
      <c r="N30" s="33">
        <v>4.1574074074074076E-2</v>
      </c>
    </row>
    <row r="31" spans="1:14">
      <c r="A31" s="31" t="s">
        <v>281</v>
      </c>
      <c r="C31" s="27">
        <v>3</v>
      </c>
      <c r="D31" s="27">
        <v>5</v>
      </c>
      <c r="E31" s="32">
        <v>0.56680555555555556</v>
      </c>
      <c r="F31" s="32">
        <v>0.63541666666666663</v>
      </c>
      <c r="G31" s="32">
        <v>0.63984953703703706</v>
      </c>
      <c r="H31" s="32">
        <v>4.4328703703703709E-3</v>
      </c>
      <c r="I31" s="27"/>
      <c r="J31" s="27" t="s">
        <v>282</v>
      </c>
      <c r="K31" s="27" t="s">
        <v>282</v>
      </c>
      <c r="L31" s="27" t="s">
        <v>283</v>
      </c>
      <c r="M31" s="27"/>
      <c r="N31" s="33">
        <v>4.7951388888888891E-2</v>
      </c>
    </row>
    <row r="32" spans="1:14" ht="15.75" thickBot="1">
      <c r="A32" s="34" t="s">
        <v>283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</row>
    <row r="33" spans="1:14" ht="15.75" thickBot="1">
      <c r="A33" s="27"/>
    </row>
    <row r="34" spans="1:14">
      <c r="A34" s="24">
        <v>6</v>
      </c>
      <c r="B34" s="28">
        <v>75</v>
      </c>
      <c r="C34" s="28">
        <v>1</v>
      </c>
      <c r="D34" s="28">
        <v>7</v>
      </c>
      <c r="E34" s="29">
        <v>0.33333333333333331</v>
      </c>
      <c r="F34" s="29">
        <v>0.42722222222222223</v>
      </c>
      <c r="G34" s="29">
        <v>0.42975694444444446</v>
      </c>
      <c r="H34" s="29">
        <v>2.5347222222222221E-3</v>
      </c>
      <c r="I34" s="28"/>
      <c r="J34" s="28" t="s">
        <v>284</v>
      </c>
      <c r="K34" s="28" t="s">
        <v>285</v>
      </c>
      <c r="L34" s="28" t="s">
        <v>285</v>
      </c>
      <c r="M34" s="29">
        <v>2.5347222222222221E-3</v>
      </c>
      <c r="N34" s="30">
        <v>2.0185185185185184E-2</v>
      </c>
    </row>
    <row r="35" spans="1:14">
      <c r="A35" s="31" t="s">
        <v>286</v>
      </c>
      <c r="C35" s="27">
        <v>2</v>
      </c>
      <c r="D35" s="27">
        <v>7</v>
      </c>
      <c r="E35" s="32">
        <v>0.45753472222222219</v>
      </c>
      <c r="F35" s="32">
        <v>0.53703703703703709</v>
      </c>
      <c r="G35" s="32">
        <v>0.5400462962962963</v>
      </c>
      <c r="H35" s="32">
        <v>3.0092592592592588E-3</v>
      </c>
      <c r="I35" s="27"/>
      <c r="J35" s="27" t="s">
        <v>287</v>
      </c>
      <c r="K35" s="27" t="s">
        <v>288</v>
      </c>
      <c r="L35" s="27" t="s">
        <v>289</v>
      </c>
      <c r="M35" s="32">
        <v>5.5439814814814822E-3</v>
      </c>
      <c r="N35" s="33">
        <v>4.2592592592592592E-2</v>
      </c>
    </row>
    <row r="36" spans="1:14">
      <c r="A36" s="31" t="s">
        <v>290</v>
      </c>
      <c r="C36" s="27">
        <v>3</v>
      </c>
      <c r="D36" s="27">
        <v>6</v>
      </c>
      <c r="E36" s="32">
        <v>0.56782407407407409</v>
      </c>
      <c r="F36" s="32">
        <v>0.65390046296296289</v>
      </c>
      <c r="G36" s="32">
        <v>0.65947916666666673</v>
      </c>
      <c r="H36" s="32">
        <v>5.5787037037037038E-3</v>
      </c>
      <c r="I36" s="27"/>
      <c r="J36" s="27" t="s">
        <v>291</v>
      </c>
      <c r="K36" s="27" t="s">
        <v>291</v>
      </c>
      <c r="L36" s="27" t="s">
        <v>292</v>
      </c>
      <c r="M36" s="27"/>
      <c r="N36" s="33">
        <v>6.6435185185185194E-2</v>
      </c>
    </row>
    <row r="37" spans="1:14" ht="15.75" thickBot="1">
      <c r="A37" s="34" t="s">
        <v>292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</row>
    <row r="38" spans="1:14" ht="15.75" thickBot="1">
      <c r="A38" s="27"/>
    </row>
    <row r="39" spans="1:14">
      <c r="A39" s="24">
        <v>7</v>
      </c>
      <c r="B39" s="28">
        <v>80</v>
      </c>
      <c r="C39" s="28">
        <v>1</v>
      </c>
      <c r="D39" s="28">
        <v>6</v>
      </c>
      <c r="E39" s="29">
        <v>0.33333333333333331</v>
      </c>
      <c r="F39" s="29">
        <v>0.42725694444444445</v>
      </c>
      <c r="G39" s="29">
        <v>0.42956018518518518</v>
      </c>
      <c r="H39" s="29">
        <v>2.3032407407407407E-3</v>
      </c>
      <c r="I39" s="28"/>
      <c r="J39" s="28" t="s">
        <v>293</v>
      </c>
      <c r="K39" s="28" t="s">
        <v>294</v>
      </c>
      <c r="L39" s="28" t="s">
        <v>294</v>
      </c>
      <c r="M39" s="29">
        <v>2.3032407407407407E-3</v>
      </c>
      <c r="N39" s="30">
        <v>1.9988425925925927E-2</v>
      </c>
    </row>
    <row r="40" spans="1:14">
      <c r="A40" s="31" t="s">
        <v>295</v>
      </c>
      <c r="C40" s="27">
        <v>2</v>
      </c>
      <c r="D40" s="27">
        <v>8</v>
      </c>
      <c r="E40" s="32">
        <v>0.45733796296296297</v>
      </c>
      <c r="F40" s="32">
        <v>0.53704861111111113</v>
      </c>
      <c r="G40" s="32">
        <v>0.54043981481481485</v>
      </c>
      <c r="H40" s="32">
        <v>3.3912037037037036E-3</v>
      </c>
      <c r="I40" s="27"/>
      <c r="J40" s="27" t="s">
        <v>296</v>
      </c>
      <c r="K40" s="27" t="s">
        <v>297</v>
      </c>
      <c r="L40" s="27" t="s">
        <v>298</v>
      </c>
      <c r="M40" s="32">
        <v>5.6944444444444438E-3</v>
      </c>
      <c r="N40" s="33">
        <v>4.2986111111111114E-2</v>
      </c>
    </row>
    <row r="41" spans="1:14">
      <c r="A41" s="31" t="s">
        <v>299</v>
      </c>
      <c r="C41" s="27">
        <v>3</v>
      </c>
      <c r="D41" s="27">
        <v>7</v>
      </c>
      <c r="E41" s="32">
        <v>0.56821759259259264</v>
      </c>
      <c r="F41" s="32">
        <v>0.65392361111111108</v>
      </c>
      <c r="G41" s="32">
        <v>0.65972222222222221</v>
      </c>
      <c r="H41" s="32">
        <v>5.7986111111111112E-3</v>
      </c>
      <c r="I41" s="27"/>
      <c r="J41" s="27" t="s">
        <v>300</v>
      </c>
      <c r="K41" s="27" t="s">
        <v>300</v>
      </c>
      <c r="L41" s="27" t="s">
        <v>292</v>
      </c>
      <c r="M41" s="27"/>
      <c r="N41" s="33">
        <v>6.6458333333333341E-2</v>
      </c>
    </row>
    <row r="42" spans="1:14" ht="15.75" thickBot="1">
      <c r="A42" s="34" t="s">
        <v>292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1:14" ht="15.75" thickBot="1">
      <c r="A43" s="27"/>
    </row>
    <row r="44" spans="1:14">
      <c r="A44" s="24">
        <v>8</v>
      </c>
      <c r="B44" s="28">
        <v>72</v>
      </c>
      <c r="C44" s="28">
        <v>1</v>
      </c>
      <c r="D44" s="28">
        <v>8</v>
      </c>
      <c r="E44" s="29">
        <v>0.33333333333333331</v>
      </c>
      <c r="F44" s="29">
        <v>0.42724537037037041</v>
      </c>
      <c r="G44" s="29">
        <v>0.43421296296296297</v>
      </c>
      <c r="H44" s="29">
        <v>6.9675925925925921E-3</v>
      </c>
      <c r="I44" s="28"/>
      <c r="J44" s="28" t="s">
        <v>284</v>
      </c>
      <c r="K44" s="28" t="s">
        <v>301</v>
      </c>
      <c r="L44" s="28" t="s">
        <v>301</v>
      </c>
      <c r="M44" s="29">
        <v>6.9675925925925921E-3</v>
      </c>
      <c r="N44" s="30">
        <v>2.4641203703703703E-2</v>
      </c>
    </row>
    <row r="45" spans="1:14">
      <c r="A45" s="31" t="s">
        <v>302</v>
      </c>
      <c r="C45" s="27">
        <v>2</v>
      </c>
      <c r="D45" s="27">
        <v>9</v>
      </c>
      <c r="E45" s="32">
        <v>0.4619907407407407</v>
      </c>
      <c r="F45" s="32">
        <v>0.55952546296296302</v>
      </c>
      <c r="G45" s="32">
        <v>0.56432870370370369</v>
      </c>
      <c r="H45" s="32">
        <v>4.8032407407407407E-3</v>
      </c>
      <c r="I45" s="27"/>
      <c r="J45" s="27" t="s">
        <v>303</v>
      </c>
      <c r="K45" s="27" t="s">
        <v>304</v>
      </c>
      <c r="L45" s="27" t="s">
        <v>305</v>
      </c>
      <c r="M45" s="32">
        <v>1.1770833333333333E-2</v>
      </c>
      <c r="N45" s="33">
        <v>6.6875000000000004E-2</v>
      </c>
    </row>
    <row r="46" spans="1:14">
      <c r="A46" s="31" t="s">
        <v>306</v>
      </c>
      <c r="C46" s="27">
        <v>3</v>
      </c>
      <c r="D46" s="27">
        <v>8</v>
      </c>
      <c r="E46" s="32">
        <v>0.59210648148148148</v>
      </c>
      <c r="F46" s="32">
        <v>0.69805555555555554</v>
      </c>
      <c r="G46" s="32">
        <v>0.71726851851851858</v>
      </c>
      <c r="H46" s="32">
        <v>1.9212962962962963E-2</v>
      </c>
      <c r="I46" s="27"/>
      <c r="J46" s="27" t="s">
        <v>307</v>
      </c>
      <c r="K46" s="27" t="s">
        <v>307</v>
      </c>
      <c r="L46" s="27" t="s">
        <v>308</v>
      </c>
      <c r="M46" s="27"/>
      <c r="N46" s="33">
        <v>0.11059027777777779</v>
      </c>
    </row>
    <row r="47" spans="1:14" ht="15.75" thickBot="1">
      <c r="A47" s="34" t="s">
        <v>308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6"/>
    </row>
    <row r="48" spans="1:14" ht="15.75" thickBot="1">
      <c r="A48" s="27"/>
    </row>
    <row r="49" spans="1:14">
      <c r="A49" s="24" t="s">
        <v>309</v>
      </c>
      <c r="B49" s="28">
        <v>79</v>
      </c>
      <c r="C49" s="28">
        <v>1</v>
      </c>
      <c r="D49" s="28">
        <v>3</v>
      </c>
      <c r="E49" s="29">
        <v>0.33333333333333331</v>
      </c>
      <c r="F49" s="29">
        <v>0.41445601851851849</v>
      </c>
      <c r="G49" s="29">
        <v>0.41822916666666665</v>
      </c>
      <c r="H49" s="29">
        <v>3.7731481481481483E-3</v>
      </c>
      <c r="I49" s="28"/>
      <c r="J49" s="28" t="s">
        <v>310</v>
      </c>
      <c r="K49" s="28" t="s">
        <v>311</v>
      </c>
      <c r="L49" s="28" t="s">
        <v>311</v>
      </c>
      <c r="M49" s="29">
        <v>3.7731481481481483E-3</v>
      </c>
      <c r="N49" s="30">
        <v>8.6574074074074071E-3</v>
      </c>
    </row>
    <row r="50" spans="1:14">
      <c r="A50" s="31" t="s">
        <v>312</v>
      </c>
      <c r="C50" s="27">
        <v>2</v>
      </c>
      <c r="D50" s="27">
        <v>4</v>
      </c>
      <c r="E50" s="32">
        <v>0.4460069444444445</v>
      </c>
      <c r="F50" s="32">
        <v>0.51931712962962961</v>
      </c>
      <c r="G50" s="32">
        <v>0.52254629629629623</v>
      </c>
      <c r="H50" s="32">
        <v>3.2291666666666666E-3</v>
      </c>
      <c r="I50" s="27"/>
      <c r="J50" s="27" t="s">
        <v>313</v>
      </c>
      <c r="K50" s="27" t="s">
        <v>314</v>
      </c>
      <c r="L50" s="27" t="s">
        <v>315</v>
      </c>
      <c r="M50" s="32">
        <v>7.0023148148148154E-3</v>
      </c>
      <c r="N50" s="33">
        <v>2.5092592592592593E-2</v>
      </c>
    </row>
    <row r="51" spans="1:14">
      <c r="A51" s="31" t="s">
        <v>316</v>
      </c>
      <c r="C51" s="27">
        <v>3</v>
      </c>
      <c r="D51" s="27" t="s">
        <v>317</v>
      </c>
      <c r="E51" s="32">
        <v>0.55032407407407413</v>
      </c>
      <c r="F51" s="32">
        <v>0.64013888888888892</v>
      </c>
      <c r="G51" s="32">
        <v>0.65913194444444445</v>
      </c>
      <c r="H51" s="32">
        <v>1.8993055555555558E-2</v>
      </c>
      <c r="I51" s="27"/>
      <c r="J51" s="27" t="s">
        <v>318</v>
      </c>
      <c r="K51" s="27" t="s">
        <v>318</v>
      </c>
      <c r="L51" s="27" t="s">
        <v>319</v>
      </c>
      <c r="M51" s="27"/>
      <c r="N51" s="33">
        <v>5.2673611111111109E-2</v>
      </c>
    </row>
    <row r="52" spans="1:14" ht="15.75" thickBot="1">
      <c r="A52" s="34" t="s">
        <v>320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6"/>
    </row>
    <row r="53" spans="1:14" ht="15.75" thickBot="1">
      <c r="A53" s="27"/>
    </row>
    <row r="54" spans="1:14">
      <c r="A54" s="24" t="s">
        <v>309</v>
      </c>
      <c r="B54" s="28">
        <v>84</v>
      </c>
      <c r="C54" s="28">
        <v>1</v>
      </c>
      <c r="D54" s="28" t="s">
        <v>317</v>
      </c>
      <c r="E54" s="29">
        <v>0.33333333333333331</v>
      </c>
      <c r="F54" s="29">
        <v>0.43481481481481482</v>
      </c>
      <c r="G54" s="29">
        <v>0.43679398148148146</v>
      </c>
      <c r="H54" s="29">
        <v>1.9791666666666668E-3</v>
      </c>
      <c r="I54" s="28"/>
      <c r="J54" s="28" t="s">
        <v>321</v>
      </c>
      <c r="K54" s="28" t="s">
        <v>322</v>
      </c>
      <c r="L54" s="28" t="s">
        <v>322</v>
      </c>
      <c r="M54" s="29">
        <v>1.9791666666666668E-3</v>
      </c>
      <c r="N54" s="30">
        <v>2.7222222222222228E-2</v>
      </c>
    </row>
    <row r="55" spans="1:14">
      <c r="A55" s="31" t="s">
        <v>323</v>
      </c>
      <c r="C55" s="27">
        <v>2</v>
      </c>
      <c r="D55" s="27" t="s">
        <v>317</v>
      </c>
      <c r="E55" s="27"/>
      <c r="F55" s="27"/>
      <c r="G55" s="27"/>
      <c r="H55" s="27"/>
      <c r="I55" s="27"/>
      <c r="J55" s="27"/>
      <c r="K55" s="27"/>
      <c r="L55" s="27"/>
      <c r="M55" s="27"/>
      <c r="N55" s="37"/>
    </row>
    <row r="56" spans="1:14">
      <c r="A56" s="31" t="s">
        <v>324</v>
      </c>
      <c r="C56" s="27">
        <v>3</v>
      </c>
      <c r="D56" s="27" t="s">
        <v>317</v>
      </c>
      <c r="E56" s="27"/>
      <c r="F56" s="27"/>
      <c r="G56" s="27"/>
      <c r="H56" s="27"/>
      <c r="I56" s="27"/>
      <c r="J56" s="27"/>
      <c r="K56" s="27"/>
      <c r="L56" s="27"/>
      <c r="M56" s="27"/>
      <c r="N56" s="37"/>
    </row>
    <row r="57" spans="1:14" ht="15.75" thickBot="1">
      <c r="A57" s="34" t="s">
        <v>325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6"/>
    </row>
    <row r="58" spans="1:14" ht="15.75" thickBot="1">
      <c r="A58" s="27"/>
    </row>
    <row r="59" spans="1:14">
      <c r="A59" s="24" t="s">
        <v>309</v>
      </c>
      <c r="B59" s="28">
        <v>82</v>
      </c>
      <c r="C59" s="28">
        <v>1</v>
      </c>
      <c r="D59" s="28" t="s">
        <v>317</v>
      </c>
      <c r="E59" s="29">
        <v>0.33333333333333331</v>
      </c>
      <c r="F59" s="29">
        <v>0.4334722222222222</v>
      </c>
      <c r="G59" s="29">
        <v>0.44017361111111114</v>
      </c>
      <c r="H59" s="29">
        <v>6.7013888888888887E-3</v>
      </c>
      <c r="I59" s="28"/>
      <c r="J59" s="28" t="s">
        <v>314</v>
      </c>
      <c r="K59" s="28" t="s">
        <v>326</v>
      </c>
      <c r="L59" s="28" t="s">
        <v>326</v>
      </c>
      <c r="M59" s="29">
        <v>6.7013888888888887E-3</v>
      </c>
      <c r="N59" s="30">
        <v>3.0601851851851852E-2</v>
      </c>
    </row>
    <row r="60" spans="1:14">
      <c r="A60" s="31" t="s">
        <v>327</v>
      </c>
      <c r="C60" s="27">
        <v>2</v>
      </c>
      <c r="D60" s="27" t="s">
        <v>317</v>
      </c>
      <c r="E60" s="27"/>
      <c r="F60" s="27"/>
      <c r="G60" s="27"/>
      <c r="H60" s="27"/>
      <c r="I60" s="27"/>
      <c r="J60" s="27"/>
      <c r="K60" s="27"/>
      <c r="L60" s="27"/>
      <c r="M60" s="27"/>
      <c r="N60" s="37"/>
    </row>
    <row r="61" spans="1:14">
      <c r="A61" s="31" t="s">
        <v>328</v>
      </c>
      <c r="C61" s="27">
        <v>3</v>
      </c>
      <c r="D61" s="27" t="s">
        <v>317</v>
      </c>
      <c r="E61" s="27"/>
      <c r="F61" s="27"/>
      <c r="G61" s="27"/>
      <c r="H61" s="27"/>
      <c r="I61" s="27"/>
      <c r="J61" s="27"/>
      <c r="K61" s="27"/>
      <c r="L61" s="27"/>
      <c r="M61" s="27"/>
      <c r="N61" s="37"/>
    </row>
    <row r="62" spans="1:14" ht="15.75" thickBot="1">
      <c r="A62" s="34" t="s">
        <v>329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6"/>
    </row>
    <row r="63" spans="1:14">
      <c r="A63" s="27"/>
    </row>
  </sheetData>
  <sheetProtection password="E331" sheet="1" objects="1" scenarios="1"/>
  <mergeCells count="1">
    <mergeCell ref="A4:N4"/>
  </mergeCells>
  <phoneticPr fontId="13" type="noConversion"/>
  <pageMargins left="0.75" right="0.75" top="1" bottom="1" header="0.49212598499999999" footer="0.49212598499999999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P11" sqref="P11"/>
    </sheetView>
  </sheetViews>
  <sheetFormatPr defaultColWidth="9.140625" defaultRowHeight="15"/>
  <cols>
    <col min="1" max="1" width="29" style="5" bestFit="1" customWidth="1"/>
    <col min="2" max="2" width="5.28515625" style="5" customWidth="1"/>
    <col min="3" max="3" width="4.140625" style="5" customWidth="1"/>
    <col min="4" max="4" width="8.28515625" style="5" customWidth="1"/>
    <col min="5" max="5" width="7" style="5" customWidth="1"/>
    <col min="6" max="6" width="7.140625" style="5" customWidth="1"/>
    <col min="7" max="8" width="7" style="5" customWidth="1"/>
    <col min="9" max="9" width="2.85546875" style="5" customWidth="1"/>
    <col min="10" max="10" width="7.42578125" style="5" customWidth="1"/>
    <col min="11" max="11" width="6.85546875" style="5" customWidth="1"/>
    <col min="12" max="12" width="7.7109375" style="5" customWidth="1"/>
    <col min="13" max="13" width="7.42578125" style="5" customWidth="1"/>
    <col min="14" max="14" width="7" style="5" customWidth="1"/>
    <col min="15" max="16384" width="9.140625" style="5"/>
  </cols>
  <sheetData>
    <row r="1" spans="1:14">
      <c r="A1" s="5" t="s">
        <v>227</v>
      </c>
    </row>
    <row r="2" spans="1:14">
      <c r="A2" s="5" t="s">
        <v>228</v>
      </c>
    </row>
    <row r="3" spans="1:14">
      <c r="A3" s="25">
        <v>41377</v>
      </c>
    </row>
    <row r="4" spans="1:14" ht="18">
      <c r="A4" s="38" t="s">
        <v>330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6" spans="1:14">
      <c r="A6" s="5" t="s">
        <v>230</v>
      </c>
    </row>
    <row r="7" spans="1:14">
      <c r="A7" s="5" t="s">
        <v>231</v>
      </c>
    </row>
    <row r="8" spans="1:14" ht="15.75" thickBot="1">
      <c r="A8" s="27"/>
      <c r="B8" s="27" t="s">
        <v>10</v>
      </c>
      <c r="C8" s="27" t="s">
        <v>232</v>
      </c>
      <c r="D8" s="27" t="s">
        <v>9</v>
      </c>
      <c r="E8" s="27" t="s">
        <v>13</v>
      </c>
      <c r="F8" s="27" t="s">
        <v>14</v>
      </c>
      <c r="G8" s="27" t="s">
        <v>233</v>
      </c>
      <c r="H8" s="27" t="s">
        <v>234</v>
      </c>
      <c r="I8" s="27" t="s">
        <v>235</v>
      </c>
      <c r="J8" s="27" t="s">
        <v>236</v>
      </c>
      <c r="K8" s="27" t="s">
        <v>237</v>
      </c>
      <c r="L8" s="27" t="s">
        <v>238</v>
      </c>
      <c r="M8" s="27" t="s">
        <v>239</v>
      </c>
      <c r="N8" s="27" t="s">
        <v>240</v>
      </c>
    </row>
    <row r="9" spans="1:14">
      <c r="A9" s="24">
        <v>1</v>
      </c>
      <c r="B9" s="28">
        <v>255</v>
      </c>
      <c r="C9" s="28">
        <v>1</v>
      </c>
      <c r="D9" s="28">
        <v>2</v>
      </c>
      <c r="E9" s="29">
        <v>0.33333333333333331</v>
      </c>
      <c r="F9" s="29">
        <v>0.42734953703703704</v>
      </c>
      <c r="G9" s="29">
        <v>0.42929398148148151</v>
      </c>
      <c r="H9" s="29">
        <v>1.9444444444444442E-3</v>
      </c>
      <c r="I9" s="28"/>
      <c r="J9" s="28" t="s">
        <v>331</v>
      </c>
      <c r="K9" s="28" t="s">
        <v>332</v>
      </c>
      <c r="L9" s="28" t="s">
        <v>332</v>
      </c>
      <c r="M9" s="29">
        <v>1.9444444444444442E-3</v>
      </c>
      <c r="N9" s="30">
        <v>1.5046296296296294E-3</v>
      </c>
    </row>
    <row r="10" spans="1:14">
      <c r="A10" s="31" t="s">
        <v>333</v>
      </c>
      <c r="C10" s="27">
        <v>2</v>
      </c>
      <c r="D10" s="27">
        <v>2</v>
      </c>
      <c r="E10" s="32">
        <v>0.45707175925925925</v>
      </c>
      <c r="F10" s="32">
        <v>0.53637731481481488</v>
      </c>
      <c r="G10" s="32">
        <v>0.53987268518518516</v>
      </c>
      <c r="H10" s="32">
        <v>3.4953703703703705E-3</v>
      </c>
      <c r="I10" s="27"/>
      <c r="J10" s="27" t="s">
        <v>334</v>
      </c>
      <c r="K10" s="27" t="s">
        <v>335</v>
      </c>
      <c r="L10" s="27" t="s">
        <v>336</v>
      </c>
      <c r="M10" s="32">
        <v>5.4398148148148149E-3</v>
      </c>
      <c r="N10" s="33">
        <v>5.37037037037037E-3</v>
      </c>
    </row>
    <row r="11" spans="1:14">
      <c r="A11" s="31" t="s">
        <v>337</v>
      </c>
      <c r="C11" s="27">
        <v>3</v>
      </c>
      <c r="D11" s="27">
        <v>1</v>
      </c>
      <c r="E11" s="32">
        <v>0.56765046296296295</v>
      </c>
      <c r="F11" s="32">
        <v>0.65393518518518523</v>
      </c>
      <c r="G11" s="32">
        <v>0.65873842592592591</v>
      </c>
      <c r="H11" s="32">
        <v>4.8032407407407407E-3</v>
      </c>
      <c r="I11" s="27"/>
      <c r="J11" s="27" t="s">
        <v>338</v>
      </c>
      <c r="K11" s="27" t="s">
        <v>338</v>
      </c>
      <c r="L11" s="27" t="s">
        <v>292</v>
      </c>
      <c r="M11" s="27"/>
      <c r="N11" s="33">
        <v>0</v>
      </c>
    </row>
    <row r="12" spans="1:14" ht="15.75" thickBot="1">
      <c r="A12" s="34" t="s">
        <v>292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1:14" ht="15.75" thickBot="1">
      <c r="A13" s="27"/>
    </row>
    <row r="14" spans="1:14">
      <c r="A14" s="24">
        <v>2</v>
      </c>
      <c r="B14" s="28">
        <v>251</v>
      </c>
      <c r="C14" s="28">
        <v>1</v>
      </c>
      <c r="D14" s="28">
        <v>3</v>
      </c>
      <c r="E14" s="29">
        <v>0.33333333333333331</v>
      </c>
      <c r="F14" s="29">
        <v>0.43427083333333333</v>
      </c>
      <c r="G14" s="29">
        <v>0.43995370370370374</v>
      </c>
      <c r="H14" s="29">
        <v>5.6828703703703702E-3</v>
      </c>
      <c r="I14" s="28"/>
      <c r="J14" s="28" t="s">
        <v>301</v>
      </c>
      <c r="K14" s="28" t="s">
        <v>339</v>
      </c>
      <c r="L14" s="28" t="s">
        <v>339</v>
      </c>
      <c r="M14" s="29">
        <v>5.6828703703703702E-3</v>
      </c>
      <c r="N14" s="30">
        <v>1.2164351851851852E-2</v>
      </c>
    </row>
    <row r="15" spans="1:14">
      <c r="A15" s="31" t="s">
        <v>340</v>
      </c>
      <c r="C15" s="27">
        <v>2</v>
      </c>
      <c r="D15" s="27">
        <v>3</v>
      </c>
      <c r="E15" s="32">
        <v>0.46773148148148147</v>
      </c>
      <c r="F15" s="32">
        <v>0.56040509259259264</v>
      </c>
      <c r="G15" s="32">
        <v>0.56782407407407409</v>
      </c>
      <c r="H15" s="32">
        <v>7.4189814814814813E-3</v>
      </c>
      <c r="I15" s="27"/>
      <c r="J15" s="27" t="s">
        <v>341</v>
      </c>
      <c r="K15" s="27" t="s">
        <v>342</v>
      </c>
      <c r="L15" s="27" t="s">
        <v>343</v>
      </c>
      <c r="M15" s="32">
        <v>1.3101851851851852E-2</v>
      </c>
      <c r="N15" s="33">
        <v>3.3321759259259259E-2</v>
      </c>
    </row>
    <row r="16" spans="1:14">
      <c r="A16" s="31" t="s">
        <v>344</v>
      </c>
      <c r="C16" s="27">
        <v>3</v>
      </c>
      <c r="D16" s="27">
        <v>2</v>
      </c>
      <c r="E16" s="32">
        <v>0.59560185185185188</v>
      </c>
      <c r="F16" s="32">
        <v>0.68659722222222219</v>
      </c>
      <c r="G16" s="32">
        <v>0.69581018518518523</v>
      </c>
      <c r="H16" s="32">
        <v>9.2129629629629627E-3</v>
      </c>
      <c r="I16" s="27"/>
      <c r="J16" s="27" t="s">
        <v>345</v>
      </c>
      <c r="K16" s="27" t="s">
        <v>345</v>
      </c>
      <c r="L16" s="27" t="s">
        <v>346</v>
      </c>
      <c r="M16" s="27"/>
      <c r="N16" s="33">
        <v>3.2662037037037038E-2</v>
      </c>
    </row>
    <row r="17" spans="1:14" ht="15.75" thickBot="1">
      <c r="A17" s="34" t="s">
        <v>346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</row>
    <row r="18" spans="1:14" ht="15.75" thickBot="1">
      <c r="A18" s="27"/>
    </row>
    <row r="19" spans="1:14">
      <c r="A19" s="24" t="s">
        <v>309</v>
      </c>
      <c r="B19" s="28">
        <v>254</v>
      </c>
      <c r="C19" s="28">
        <v>1</v>
      </c>
      <c r="D19" s="28">
        <v>1</v>
      </c>
      <c r="E19" s="29">
        <v>0.33333333333333331</v>
      </c>
      <c r="F19" s="29">
        <v>0.42603009259259261</v>
      </c>
      <c r="G19" s="29">
        <v>0.42778935185185185</v>
      </c>
      <c r="H19" s="29">
        <v>1.7592592592592592E-3</v>
      </c>
      <c r="I19" s="28"/>
      <c r="J19" s="28" t="s">
        <v>347</v>
      </c>
      <c r="K19" s="28">
        <v>15</v>
      </c>
      <c r="L19" s="28">
        <v>15</v>
      </c>
      <c r="M19" s="29">
        <v>1.7592592592592592E-3</v>
      </c>
      <c r="N19" s="30">
        <v>0</v>
      </c>
    </row>
    <row r="20" spans="1:14">
      <c r="A20" s="31" t="s">
        <v>348</v>
      </c>
      <c r="C20" s="27">
        <v>2</v>
      </c>
      <c r="D20" s="27" t="s">
        <v>317</v>
      </c>
      <c r="E20" s="32">
        <v>0.45556712962962959</v>
      </c>
      <c r="F20" s="32">
        <v>0.52474537037037039</v>
      </c>
      <c r="G20" s="32">
        <v>0.53450231481481481</v>
      </c>
      <c r="H20" s="32">
        <v>9.7569444444444448E-3</v>
      </c>
      <c r="I20" s="27"/>
      <c r="J20" s="27" t="s">
        <v>349</v>
      </c>
      <c r="K20" s="27" t="s">
        <v>350</v>
      </c>
      <c r="L20" s="27" t="s">
        <v>279</v>
      </c>
      <c r="M20" s="32">
        <v>1.1516203703703702E-2</v>
      </c>
      <c r="N20" s="33">
        <v>0</v>
      </c>
    </row>
    <row r="21" spans="1:14">
      <c r="A21" s="31" t="s">
        <v>351</v>
      </c>
      <c r="C21" s="27">
        <v>3</v>
      </c>
      <c r="D21" s="27" t="s">
        <v>317</v>
      </c>
      <c r="E21" s="27"/>
      <c r="F21" s="27"/>
      <c r="G21" s="27"/>
      <c r="H21" s="27"/>
      <c r="I21" s="27"/>
      <c r="J21" s="27"/>
      <c r="K21" s="27"/>
      <c r="L21" s="27"/>
      <c r="M21" s="27"/>
      <c r="N21" s="37"/>
    </row>
    <row r="22" spans="1:14" ht="15.75" thickBot="1">
      <c r="A22" s="34" t="s">
        <v>352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</row>
    <row r="23" spans="1:14">
      <c r="A23" s="27"/>
    </row>
  </sheetData>
  <sheetProtection password="E331" sheet="1" objects="1" scenarios="1"/>
  <mergeCells count="1">
    <mergeCell ref="A4:N4"/>
  </mergeCells>
  <phoneticPr fontId="13" type="noConversion"/>
  <pageMargins left="0.75" right="0.75" top="1" bottom="1" header="0.49212598499999999" footer="0.49212598499999999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A9" sqref="A9"/>
    </sheetView>
  </sheetViews>
  <sheetFormatPr defaultColWidth="9.140625" defaultRowHeight="15"/>
  <cols>
    <col min="1" max="1" width="28.42578125" style="5" bestFit="1" customWidth="1"/>
    <col min="2" max="2" width="5.28515625" style="5" customWidth="1"/>
    <col min="3" max="3" width="4.140625" style="5" customWidth="1"/>
    <col min="4" max="4" width="8.28515625" style="5" customWidth="1"/>
    <col min="5" max="5" width="7" style="5" customWidth="1"/>
    <col min="6" max="6" width="7.140625" style="5" customWidth="1"/>
    <col min="7" max="8" width="7" style="5" customWidth="1"/>
    <col min="9" max="9" width="2.85546875" style="5" customWidth="1"/>
    <col min="10" max="10" width="7.42578125" style="5" customWidth="1"/>
    <col min="11" max="11" width="6.85546875" style="5" customWidth="1"/>
    <col min="12" max="12" width="7.7109375" style="5" customWidth="1"/>
    <col min="13" max="13" width="7.42578125" style="5" customWidth="1"/>
    <col min="14" max="14" width="7" style="5" customWidth="1"/>
    <col min="15" max="16384" width="9.140625" style="5"/>
  </cols>
  <sheetData>
    <row r="1" spans="1:14">
      <c r="A1" s="5" t="s">
        <v>227</v>
      </c>
    </row>
    <row r="2" spans="1:14">
      <c r="A2" s="5" t="s">
        <v>228</v>
      </c>
    </row>
    <row r="3" spans="1:14">
      <c r="A3" s="25">
        <v>41377</v>
      </c>
    </row>
    <row r="4" spans="1:14" ht="18">
      <c r="A4" s="38" t="s">
        <v>353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6" spans="1:14">
      <c r="A6" s="5" t="s">
        <v>230</v>
      </c>
    </row>
    <row r="7" spans="1:14">
      <c r="A7" s="5" t="s">
        <v>231</v>
      </c>
    </row>
    <row r="8" spans="1:14" ht="15.75" thickBot="1">
      <c r="A8" s="27"/>
      <c r="B8" s="27" t="s">
        <v>10</v>
      </c>
      <c r="C8" s="27" t="s">
        <v>232</v>
      </c>
      <c r="D8" s="27" t="s">
        <v>9</v>
      </c>
      <c r="E8" s="27" t="s">
        <v>13</v>
      </c>
      <c r="F8" s="27" t="s">
        <v>14</v>
      </c>
      <c r="G8" s="27" t="s">
        <v>233</v>
      </c>
      <c r="H8" s="27" t="s">
        <v>234</v>
      </c>
      <c r="I8" s="27" t="s">
        <v>235</v>
      </c>
      <c r="J8" s="27" t="s">
        <v>236</v>
      </c>
      <c r="K8" s="27" t="s">
        <v>237</v>
      </c>
      <c r="L8" s="27" t="s">
        <v>238</v>
      </c>
      <c r="M8" s="27" t="s">
        <v>239</v>
      </c>
      <c r="N8" s="27" t="s">
        <v>240</v>
      </c>
    </row>
    <row r="9" spans="1:14">
      <c r="A9" s="24">
        <v>1</v>
      </c>
      <c r="B9" s="28">
        <v>270</v>
      </c>
      <c r="C9" s="28">
        <v>1</v>
      </c>
      <c r="D9" s="28">
        <v>1</v>
      </c>
      <c r="E9" s="29">
        <v>0.33333333333333331</v>
      </c>
      <c r="F9" s="29">
        <v>0.42600694444444448</v>
      </c>
      <c r="G9" s="29">
        <v>0.42842592592592593</v>
      </c>
      <c r="H9" s="29">
        <v>2.4189814814814816E-3</v>
      </c>
      <c r="I9" s="28"/>
      <c r="J9" s="28" t="s">
        <v>354</v>
      </c>
      <c r="K9" s="28" t="s">
        <v>355</v>
      </c>
      <c r="L9" s="28" t="s">
        <v>355</v>
      </c>
      <c r="M9" s="29">
        <v>2.4189814814814816E-3</v>
      </c>
      <c r="N9" s="30">
        <v>0</v>
      </c>
    </row>
    <row r="10" spans="1:14" ht="23.25">
      <c r="A10" s="31" t="s">
        <v>356</v>
      </c>
      <c r="C10" s="27">
        <v>2</v>
      </c>
      <c r="D10" s="27">
        <v>1</v>
      </c>
      <c r="E10" s="32">
        <v>0.45620370370370367</v>
      </c>
      <c r="F10" s="32">
        <v>0.52475694444444443</v>
      </c>
      <c r="G10" s="32">
        <v>0.52648148148148144</v>
      </c>
      <c r="H10" s="32">
        <v>1.7245370370370372E-3</v>
      </c>
      <c r="I10" s="27"/>
      <c r="J10" s="27" t="s">
        <v>357</v>
      </c>
      <c r="K10" s="27" t="s">
        <v>358</v>
      </c>
      <c r="L10" s="27" t="s">
        <v>359</v>
      </c>
      <c r="M10" s="32">
        <v>4.1435185185185186E-3</v>
      </c>
      <c r="N10" s="33">
        <v>0</v>
      </c>
    </row>
    <row r="11" spans="1:14">
      <c r="A11" s="31" t="s">
        <v>360</v>
      </c>
      <c r="C11" s="27">
        <v>3</v>
      </c>
      <c r="D11" s="27">
        <v>1</v>
      </c>
      <c r="E11" s="32">
        <v>0.55425925925925923</v>
      </c>
      <c r="F11" s="32">
        <v>0.61641203703703706</v>
      </c>
      <c r="G11" s="32">
        <v>0.62020833333333336</v>
      </c>
      <c r="H11" s="32">
        <v>3.7962962962962963E-3</v>
      </c>
      <c r="I11" s="27"/>
      <c r="J11" s="27" t="s">
        <v>361</v>
      </c>
      <c r="K11" s="27" t="s">
        <v>361</v>
      </c>
      <c r="L11" s="27" t="s">
        <v>362</v>
      </c>
      <c r="M11" s="27"/>
      <c r="N11" s="33">
        <v>0</v>
      </c>
    </row>
    <row r="12" spans="1:14" ht="15.75" thickBot="1">
      <c r="A12" s="34" t="s">
        <v>362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1:14">
      <c r="A13" s="27"/>
    </row>
  </sheetData>
  <sheetProtection password="E331" sheet="1" objects="1" scenarios="1"/>
  <mergeCells count="1">
    <mergeCell ref="A4:N4"/>
  </mergeCells>
  <phoneticPr fontId="13" type="noConversion"/>
  <pageMargins left="0.75" right="0.75" top="1" bottom="1" header="0.49212598499999999" footer="0.49212598499999999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N73"/>
  <sheetViews>
    <sheetView workbookViewId="0">
      <selection activeCell="J47" sqref="J47"/>
    </sheetView>
  </sheetViews>
  <sheetFormatPr defaultColWidth="9.140625" defaultRowHeight="15"/>
  <cols>
    <col min="1" max="1" width="28.42578125" style="5" bestFit="1" customWidth="1"/>
    <col min="2" max="2" width="5.28515625" style="5" customWidth="1"/>
    <col min="3" max="3" width="4.140625" style="5" customWidth="1"/>
    <col min="4" max="4" width="8.28515625" style="5" customWidth="1"/>
    <col min="5" max="5" width="7" style="5" customWidth="1"/>
    <col min="6" max="6" width="7.140625" style="5" customWidth="1"/>
    <col min="7" max="8" width="7" style="5" customWidth="1"/>
    <col min="9" max="9" width="2.85546875" style="5" customWidth="1"/>
    <col min="10" max="10" width="7.42578125" style="5" customWidth="1"/>
    <col min="11" max="11" width="6.85546875" style="5" customWidth="1"/>
    <col min="12" max="12" width="7.7109375" style="5" customWidth="1"/>
    <col min="13" max="13" width="7.42578125" style="5" customWidth="1"/>
    <col min="14" max="14" width="7" style="5" customWidth="1"/>
    <col min="15" max="16384" width="9.140625" style="5"/>
  </cols>
  <sheetData>
    <row r="1" spans="1:14">
      <c r="A1" s="5" t="s">
        <v>227</v>
      </c>
    </row>
    <row r="2" spans="1:14">
      <c r="A2" s="5" t="s">
        <v>228</v>
      </c>
    </row>
    <row r="3" spans="1:14">
      <c r="A3" s="25">
        <v>41377</v>
      </c>
    </row>
    <row r="4" spans="1:14" ht="18">
      <c r="A4" s="38" t="s">
        <v>363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6" spans="1:14">
      <c r="A6" s="5" t="s">
        <v>230</v>
      </c>
    </row>
    <row r="7" spans="1:14">
      <c r="A7" s="5" t="s">
        <v>364</v>
      </c>
    </row>
    <row r="8" spans="1:14" ht="15.75" thickBot="1">
      <c r="A8" s="27"/>
      <c r="B8" s="27" t="s">
        <v>10</v>
      </c>
      <c r="C8" s="27" t="s">
        <v>232</v>
      </c>
      <c r="D8" s="27" t="s">
        <v>9</v>
      </c>
      <c r="E8" s="27" t="s">
        <v>13</v>
      </c>
      <c r="F8" s="27" t="s">
        <v>14</v>
      </c>
      <c r="G8" s="27" t="s">
        <v>233</v>
      </c>
      <c r="H8" s="27" t="s">
        <v>234</v>
      </c>
      <c r="I8" s="27" t="s">
        <v>235</v>
      </c>
      <c r="J8" s="27" t="s">
        <v>236</v>
      </c>
      <c r="K8" s="27" t="s">
        <v>237</v>
      </c>
      <c r="L8" s="27" t="s">
        <v>238</v>
      </c>
      <c r="M8" s="27" t="s">
        <v>239</v>
      </c>
      <c r="N8" s="27" t="s">
        <v>240</v>
      </c>
    </row>
    <row r="9" spans="1:14">
      <c r="A9" s="24">
        <v>1</v>
      </c>
      <c r="B9" s="28">
        <v>113</v>
      </c>
      <c r="C9" s="28">
        <v>1</v>
      </c>
      <c r="D9" s="28">
        <v>10</v>
      </c>
      <c r="E9" s="29">
        <v>0.375</v>
      </c>
      <c r="F9" s="29">
        <v>0.44247685185185182</v>
      </c>
      <c r="G9" s="29">
        <v>0.44496527777777778</v>
      </c>
      <c r="H9" s="29">
        <v>2.488425925925926E-3</v>
      </c>
      <c r="I9" s="28"/>
      <c r="J9" s="28" t="s">
        <v>365</v>
      </c>
      <c r="K9" s="28" t="s">
        <v>366</v>
      </c>
      <c r="L9" s="28" t="s">
        <v>366</v>
      </c>
      <c r="M9" s="29">
        <v>2.488425925925926E-3</v>
      </c>
      <c r="N9" s="30">
        <v>8.4375000000000006E-3</v>
      </c>
    </row>
    <row r="10" spans="1:14">
      <c r="A10" s="31" t="s">
        <v>367</v>
      </c>
      <c r="C10" s="27">
        <v>2</v>
      </c>
      <c r="D10" s="27">
        <v>2</v>
      </c>
      <c r="E10" s="32">
        <v>0.47274305555555557</v>
      </c>
      <c r="F10" s="32">
        <v>0.53611111111111109</v>
      </c>
      <c r="G10" s="32">
        <v>0.53839120370370364</v>
      </c>
      <c r="H10" s="32">
        <v>2.2800925925925927E-3</v>
      </c>
      <c r="I10" s="27"/>
      <c r="J10" s="27" t="s">
        <v>368</v>
      </c>
      <c r="K10" s="27" t="s">
        <v>369</v>
      </c>
      <c r="L10" s="27" t="s">
        <v>370</v>
      </c>
      <c r="M10" s="32">
        <v>4.7685185185185183E-3</v>
      </c>
      <c r="N10" s="33">
        <v>9.6064814814814808E-4</v>
      </c>
    </row>
    <row r="11" spans="1:14">
      <c r="A11" s="31" t="s">
        <v>371</v>
      </c>
      <c r="C11" s="27">
        <v>3</v>
      </c>
      <c r="D11" s="27">
        <v>1</v>
      </c>
      <c r="E11" s="32">
        <v>0.56616898148148154</v>
      </c>
      <c r="F11" s="32">
        <v>0.62387731481481479</v>
      </c>
      <c r="G11" s="32">
        <v>0.63074074074074071</v>
      </c>
      <c r="H11" s="32">
        <v>6.8634259259259256E-3</v>
      </c>
      <c r="I11" s="27"/>
      <c r="J11" s="27" t="s">
        <v>372</v>
      </c>
      <c r="K11" s="27" t="s">
        <v>372</v>
      </c>
      <c r="L11" s="27" t="s">
        <v>373</v>
      </c>
      <c r="M11" s="27"/>
      <c r="N11" s="33">
        <v>0</v>
      </c>
    </row>
    <row r="12" spans="1:14" ht="15.75" thickBot="1">
      <c r="A12" s="34" t="s">
        <v>373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1:14" ht="15.75" thickBot="1">
      <c r="A13" s="27"/>
    </row>
    <row r="14" spans="1:14">
      <c r="A14" s="24">
        <v>2</v>
      </c>
      <c r="B14" s="28">
        <v>109</v>
      </c>
      <c r="C14" s="28">
        <v>1</v>
      </c>
      <c r="D14" s="28">
        <v>8</v>
      </c>
      <c r="E14" s="29">
        <v>0.375</v>
      </c>
      <c r="F14" s="29">
        <v>0.44171296296296297</v>
      </c>
      <c r="G14" s="29">
        <v>0.44417824074074069</v>
      </c>
      <c r="H14" s="29">
        <v>2.4652777777777776E-3</v>
      </c>
      <c r="I14" s="28"/>
      <c r="J14" s="28" t="s">
        <v>374</v>
      </c>
      <c r="K14" s="28" t="s">
        <v>349</v>
      </c>
      <c r="L14" s="28" t="s">
        <v>349</v>
      </c>
      <c r="M14" s="29">
        <v>2.4652777777777776E-3</v>
      </c>
      <c r="N14" s="30">
        <v>7.6504629629629631E-3</v>
      </c>
    </row>
    <row r="15" spans="1:14">
      <c r="A15" s="31" t="s">
        <v>375</v>
      </c>
      <c r="C15" s="27">
        <v>2</v>
      </c>
      <c r="D15" s="27">
        <v>1</v>
      </c>
      <c r="E15" s="32">
        <v>0.47195601851851854</v>
      </c>
      <c r="F15" s="32">
        <v>0.53509259259259256</v>
      </c>
      <c r="G15" s="32">
        <v>0.53743055555555552</v>
      </c>
      <c r="H15" s="32">
        <v>2.3379629629629631E-3</v>
      </c>
      <c r="I15" s="27"/>
      <c r="J15" s="27" t="s">
        <v>376</v>
      </c>
      <c r="K15" s="27" t="s">
        <v>377</v>
      </c>
      <c r="L15" s="27" t="s">
        <v>378</v>
      </c>
      <c r="M15" s="32">
        <v>4.8032407407407407E-3</v>
      </c>
      <c r="N15" s="33">
        <v>0</v>
      </c>
    </row>
    <row r="16" spans="1:14">
      <c r="A16" s="31" t="s">
        <v>379</v>
      </c>
      <c r="C16" s="27">
        <v>3</v>
      </c>
      <c r="D16" s="27">
        <v>2</v>
      </c>
      <c r="E16" s="32">
        <v>0.56520833333333331</v>
      </c>
      <c r="F16" s="32">
        <v>0.62390046296296298</v>
      </c>
      <c r="G16" s="32">
        <v>0.63207175925925929</v>
      </c>
      <c r="H16" s="32">
        <v>8.1712962962962963E-3</v>
      </c>
      <c r="I16" s="27"/>
      <c r="J16" s="27" t="s">
        <v>269</v>
      </c>
      <c r="K16" s="27" t="s">
        <v>269</v>
      </c>
      <c r="L16" s="27" t="s">
        <v>373</v>
      </c>
      <c r="M16" s="27"/>
      <c r="N16" s="33">
        <v>2.3148148148148147E-5</v>
      </c>
    </row>
    <row r="17" spans="1:14" ht="15.75" thickBot="1">
      <c r="A17" s="34" t="s">
        <v>373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</row>
    <row r="18" spans="1:14" ht="15.75" thickBot="1">
      <c r="A18" s="27"/>
    </row>
    <row r="19" spans="1:14">
      <c r="A19" s="24">
        <v>3</v>
      </c>
      <c r="B19" s="28">
        <v>102</v>
      </c>
      <c r="C19" s="28">
        <v>1</v>
      </c>
      <c r="D19" s="28">
        <v>9</v>
      </c>
      <c r="E19" s="29">
        <v>0.375</v>
      </c>
      <c r="F19" s="29">
        <v>0.44248842592592591</v>
      </c>
      <c r="G19" s="29">
        <v>0.44491898148148151</v>
      </c>
      <c r="H19" s="29">
        <v>2.4305555555555556E-3</v>
      </c>
      <c r="I19" s="28"/>
      <c r="J19" s="28" t="s">
        <v>365</v>
      </c>
      <c r="K19" s="28" t="s">
        <v>315</v>
      </c>
      <c r="L19" s="28" t="s">
        <v>315</v>
      </c>
      <c r="M19" s="29">
        <v>2.4305555555555556E-3</v>
      </c>
      <c r="N19" s="30">
        <v>8.3912037037037045E-3</v>
      </c>
    </row>
    <row r="20" spans="1:14">
      <c r="A20" s="31" t="s">
        <v>380</v>
      </c>
      <c r="C20" s="27">
        <v>2</v>
      </c>
      <c r="D20" s="27">
        <v>3</v>
      </c>
      <c r="E20" s="32">
        <v>0.47269675925925925</v>
      </c>
      <c r="F20" s="32">
        <v>0.53621527777777778</v>
      </c>
      <c r="G20" s="32">
        <v>0.53851851851851851</v>
      </c>
      <c r="H20" s="32">
        <v>2.3032407407407407E-3</v>
      </c>
      <c r="I20" s="27"/>
      <c r="J20" s="27" t="s">
        <v>381</v>
      </c>
      <c r="K20" s="27" t="s">
        <v>382</v>
      </c>
      <c r="L20" s="27" t="s">
        <v>383</v>
      </c>
      <c r="M20" s="32">
        <v>4.7337962962962958E-3</v>
      </c>
      <c r="N20" s="33">
        <v>1.0879629629629629E-3</v>
      </c>
    </row>
    <row r="21" spans="1:14">
      <c r="A21" s="31" t="s">
        <v>384</v>
      </c>
      <c r="C21" s="27">
        <v>3</v>
      </c>
      <c r="D21" s="27">
        <v>3</v>
      </c>
      <c r="E21" s="32">
        <v>0.5662962962962963</v>
      </c>
      <c r="F21" s="32">
        <v>0.6343981481481481</v>
      </c>
      <c r="G21" s="32">
        <v>0.6384953703703703</v>
      </c>
      <c r="H21" s="32">
        <v>4.0972222222222226E-3</v>
      </c>
      <c r="I21" s="27"/>
      <c r="J21" s="27" t="s">
        <v>385</v>
      </c>
      <c r="K21" s="27" t="s">
        <v>385</v>
      </c>
      <c r="L21" s="27" t="s">
        <v>386</v>
      </c>
      <c r="M21" s="27"/>
      <c r="N21" s="33">
        <v>1.0520833333333333E-2</v>
      </c>
    </row>
    <row r="22" spans="1:14" ht="15.75" thickBot="1">
      <c r="A22" s="34" t="s">
        <v>386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</row>
    <row r="23" spans="1:14" ht="15.75" thickBot="1">
      <c r="A23" s="27"/>
    </row>
    <row r="24" spans="1:14">
      <c r="A24" s="24">
        <v>4</v>
      </c>
      <c r="B24" s="28">
        <v>112</v>
      </c>
      <c r="C24" s="28">
        <v>1</v>
      </c>
      <c r="D24" s="28">
        <v>3</v>
      </c>
      <c r="E24" s="29">
        <v>0.375</v>
      </c>
      <c r="F24" s="29">
        <v>0.432650462962963</v>
      </c>
      <c r="G24" s="29">
        <v>0.43892361111111106</v>
      </c>
      <c r="H24" s="29">
        <v>6.2731481481481484E-3</v>
      </c>
      <c r="I24" s="28"/>
      <c r="J24" s="28" t="s">
        <v>387</v>
      </c>
      <c r="K24" s="28" t="s">
        <v>388</v>
      </c>
      <c r="L24" s="28" t="s">
        <v>388</v>
      </c>
      <c r="M24" s="29">
        <v>6.2731481481481484E-3</v>
      </c>
      <c r="N24" s="30">
        <v>2.3958333333333336E-3</v>
      </c>
    </row>
    <row r="25" spans="1:14">
      <c r="A25" s="31" t="s">
        <v>389</v>
      </c>
      <c r="C25" s="27">
        <v>2</v>
      </c>
      <c r="D25" s="27">
        <v>5</v>
      </c>
      <c r="E25" s="32">
        <v>0.4667013888888889</v>
      </c>
      <c r="F25" s="32">
        <v>0.53561342592592587</v>
      </c>
      <c r="G25" s="32">
        <v>0.53940972222222217</v>
      </c>
      <c r="H25" s="32">
        <v>3.7962962962962963E-3</v>
      </c>
      <c r="I25" s="27"/>
      <c r="J25" s="27" t="s">
        <v>343</v>
      </c>
      <c r="K25" s="27" t="s">
        <v>390</v>
      </c>
      <c r="L25" s="27" t="s">
        <v>391</v>
      </c>
      <c r="M25" s="32">
        <v>1.0069444444444445E-2</v>
      </c>
      <c r="N25" s="33">
        <v>1.9791666666666668E-3</v>
      </c>
    </row>
    <row r="26" spans="1:14">
      <c r="A26" s="31" t="s">
        <v>392</v>
      </c>
      <c r="C26" s="27">
        <v>3</v>
      </c>
      <c r="D26" s="27">
        <v>4</v>
      </c>
      <c r="E26" s="32">
        <v>0.56718749999999996</v>
      </c>
      <c r="F26" s="32">
        <v>0.63637731481481474</v>
      </c>
      <c r="G26" s="32">
        <v>0.64210648148148153</v>
      </c>
      <c r="H26" s="32">
        <v>5.7291666666666671E-3</v>
      </c>
      <c r="I26" s="27"/>
      <c r="J26" s="27" t="s">
        <v>393</v>
      </c>
      <c r="K26" s="27" t="s">
        <v>393</v>
      </c>
      <c r="L26" s="27" t="s">
        <v>394</v>
      </c>
      <c r="M26" s="27"/>
      <c r="N26" s="33">
        <v>1.2500000000000001E-2</v>
      </c>
    </row>
    <row r="27" spans="1:14" ht="15.75" thickBot="1">
      <c r="A27" s="34" t="s">
        <v>394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</row>
    <row r="28" spans="1:14" ht="15.75" thickBot="1">
      <c r="A28" s="27"/>
    </row>
    <row r="29" spans="1:14">
      <c r="A29" s="24">
        <v>5</v>
      </c>
      <c r="B29" s="28">
        <v>108</v>
      </c>
      <c r="C29" s="28">
        <v>1</v>
      </c>
      <c r="D29" s="28">
        <v>6</v>
      </c>
      <c r="E29" s="29">
        <v>0.375</v>
      </c>
      <c r="F29" s="29">
        <v>0.43731481481481477</v>
      </c>
      <c r="G29" s="29">
        <v>0.44353009259259263</v>
      </c>
      <c r="H29" s="29">
        <v>6.215277777777777E-3</v>
      </c>
      <c r="I29" s="28"/>
      <c r="J29" s="28" t="s">
        <v>395</v>
      </c>
      <c r="K29" s="28" t="s">
        <v>396</v>
      </c>
      <c r="L29" s="28" t="s">
        <v>396</v>
      </c>
      <c r="M29" s="29">
        <v>6.215277777777777E-3</v>
      </c>
      <c r="N29" s="30">
        <v>7.0023148148148154E-3</v>
      </c>
    </row>
    <row r="30" spans="1:14">
      <c r="A30" s="31" t="s">
        <v>397</v>
      </c>
      <c r="C30" s="27">
        <v>2</v>
      </c>
      <c r="D30" s="27">
        <v>9</v>
      </c>
      <c r="E30" s="32">
        <v>0.47130787037037036</v>
      </c>
      <c r="F30" s="32">
        <v>0.55592592592592593</v>
      </c>
      <c r="G30" s="32">
        <v>0.56114583333333334</v>
      </c>
      <c r="H30" s="32">
        <v>5.2199074074074066E-3</v>
      </c>
      <c r="I30" s="27"/>
      <c r="J30" s="27" t="s">
        <v>398</v>
      </c>
      <c r="K30" s="27" t="s">
        <v>318</v>
      </c>
      <c r="L30" s="27" t="s">
        <v>399</v>
      </c>
      <c r="M30" s="32">
        <v>1.1435185185185185E-2</v>
      </c>
      <c r="N30" s="33">
        <v>2.3715277777777776E-2</v>
      </c>
    </row>
    <row r="31" spans="1:14">
      <c r="A31" s="31" t="s">
        <v>400</v>
      </c>
      <c r="C31" s="27">
        <v>3</v>
      </c>
      <c r="D31" s="27">
        <v>5</v>
      </c>
      <c r="E31" s="32">
        <v>0.58892361111111113</v>
      </c>
      <c r="F31" s="32">
        <v>0.66421296296296295</v>
      </c>
      <c r="G31" s="32">
        <v>0.67171296296296301</v>
      </c>
      <c r="H31" s="32">
        <v>7.4999999999999997E-3</v>
      </c>
      <c r="I31" s="27"/>
      <c r="J31" s="27" t="s">
        <v>401</v>
      </c>
      <c r="K31" s="27" t="s">
        <v>401</v>
      </c>
      <c r="L31" s="27" t="s">
        <v>402</v>
      </c>
      <c r="M31" s="27"/>
      <c r="N31" s="33">
        <v>4.0335648148148148E-2</v>
      </c>
    </row>
    <row r="32" spans="1:14" ht="15.75" thickBot="1">
      <c r="A32" s="34" t="s">
        <v>402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</row>
    <row r="33" spans="1:14" ht="15.75" thickBot="1">
      <c r="A33" s="27"/>
    </row>
    <row r="34" spans="1:14">
      <c r="A34" s="24">
        <v>6</v>
      </c>
      <c r="B34" s="28">
        <v>119</v>
      </c>
      <c r="C34" s="28">
        <v>1</v>
      </c>
      <c r="D34" s="28">
        <v>2</v>
      </c>
      <c r="E34" s="29">
        <v>0.375</v>
      </c>
      <c r="F34" s="29">
        <v>0.4347569444444444</v>
      </c>
      <c r="G34" s="29">
        <v>0.43827546296296299</v>
      </c>
      <c r="H34" s="29">
        <v>3.5185185185185185E-3</v>
      </c>
      <c r="I34" s="28"/>
      <c r="J34" s="28" t="s">
        <v>403</v>
      </c>
      <c r="K34" s="28" t="s">
        <v>404</v>
      </c>
      <c r="L34" s="28" t="s">
        <v>404</v>
      </c>
      <c r="M34" s="29">
        <v>3.5185185185185185E-3</v>
      </c>
      <c r="N34" s="30">
        <v>1.7476851851851852E-3</v>
      </c>
    </row>
    <row r="35" spans="1:14">
      <c r="A35" s="31" t="s">
        <v>405</v>
      </c>
      <c r="C35" s="27">
        <v>2</v>
      </c>
      <c r="D35" s="27">
        <v>8</v>
      </c>
      <c r="E35" s="32">
        <v>0.46605324074074073</v>
      </c>
      <c r="F35" s="32">
        <v>0.55591435185185178</v>
      </c>
      <c r="G35" s="32">
        <v>0.55914351851851851</v>
      </c>
      <c r="H35" s="32">
        <v>3.2291666666666666E-3</v>
      </c>
      <c r="I35" s="27"/>
      <c r="J35" s="27" t="s">
        <v>406</v>
      </c>
      <c r="K35" s="27" t="s">
        <v>407</v>
      </c>
      <c r="L35" s="27" t="s">
        <v>408</v>
      </c>
      <c r="M35" s="32">
        <v>6.7476851851851856E-3</v>
      </c>
      <c r="N35" s="33">
        <v>2.1712962962962962E-2</v>
      </c>
    </row>
    <row r="36" spans="1:14">
      <c r="A36" s="31" t="s">
        <v>409</v>
      </c>
      <c r="C36" s="27">
        <v>3</v>
      </c>
      <c r="D36" s="27">
        <v>6</v>
      </c>
      <c r="E36" s="32">
        <v>0.5869212962962963</v>
      </c>
      <c r="F36" s="32">
        <v>0.67104166666666665</v>
      </c>
      <c r="G36" s="32">
        <v>0.67471064814814818</v>
      </c>
      <c r="H36" s="32">
        <v>3.6689814814814814E-3</v>
      </c>
      <c r="I36" s="27"/>
      <c r="J36" s="27" t="s">
        <v>410</v>
      </c>
      <c r="K36" s="27" t="s">
        <v>410</v>
      </c>
      <c r="L36" s="27" t="s">
        <v>265</v>
      </c>
      <c r="M36" s="27"/>
      <c r="N36" s="33">
        <v>4.7164351851851853E-2</v>
      </c>
    </row>
    <row r="37" spans="1:14" ht="15.75" thickBot="1">
      <c r="A37" s="34" t="s">
        <v>265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</row>
    <row r="38" spans="1:14" ht="15.75" thickBot="1">
      <c r="A38" s="27"/>
    </row>
    <row r="39" spans="1:14">
      <c r="A39" s="24">
        <v>7</v>
      </c>
      <c r="B39" s="28">
        <v>107</v>
      </c>
      <c r="C39" s="28">
        <v>1</v>
      </c>
      <c r="D39" s="28">
        <v>7</v>
      </c>
      <c r="E39" s="29">
        <v>0.375</v>
      </c>
      <c r="F39" s="29">
        <v>0.43416666666666665</v>
      </c>
      <c r="G39" s="29">
        <v>0.44395833333333329</v>
      </c>
      <c r="H39" s="29">
        <v>9.7916666666666655E-3</v>
      </c>
      <c r="I39" s="28"/>
      <c r="J39" s="28" t="s">
        <v>411</v>
      </c>
      <c r="K39" s="28" t="s">
        <v>412</v>
      </c>
      <c r="L39" s="28" t="s">
        <v>412</v>
      </c>
      <c r="M39" s="29">
        <v>9.7916666666666655E-3</v>
      </c>
      <c r="N39" s="30">
        <v>7.4305555555555548E-3</v>
      </c>
    </row>
    <row r="40" spans="1:14">
      <c r="A40" s="31" t="s">
        <v>413</v>
      </c>
      <c r="C40" s="27">
        <v>2</v>
      </c>
      <c r="D40" s="27">
        <v>13</v>
      </c>
      <c r="E40" s="32">
        <v>0.47173611111111113</v>
      </c>
      <c r="F40" s="32">
        <v>0.57756944444444447</v>
      </c>
      <c r="G40" s="32">
        <v>0.58155092592592594</v>
      </c>
      <c r="H40" s="32">
        <v>3.9814814814814817E-3</v>
      </c>
      <c r="I40" s="27"/>
      <c r="J40" s="27" t="s">
        <v>307</v>
      </c>
      <c r="K40" s="27" t="s">
        <v>414</v>
      </c>
      <c r="L40" s="27" t="s">
        <v>415</v>
      </c>
      <c r="M40" s="32">
        <v>1.3773148148148147E-2</v>
      </c>
      <c r="N40" s="33">
        <v>4.4120370370370372E-2</v>
      </c>
    </row>
    <row r="41" spans="1:14">
      <c r="A41" s="31" t="s">
        <v>416</v>
      </c>
      <c r="C41" s="27">
        <v>3</v>
      </c>
      <c r="D41" s="27">
        <v>7</v>
      </c>
      <c r="E41" s="32">
        <v>0.60932870370370373</v>
      </c>
      <c r="F41" s="32">
        <v>0.68638888888888883</v>
      </c>
      <c r="G41" s="32">
        <v>0.69603009259259263</v>
      </c>
      <c r="H41" s="32">
        <v>9.6412037037037039E-3</v>
      </c>
      <c r="I41" s="27"/>
      <c r="J41" s="27" t="s">
        <v>417</v>
      </c>
      <c r="K41" s="27" t="s">
        <v>417</v>
      </c>
      <c r="L41" s="27" t="s">
        <v>418</v>
      </c>
      <c r="M41" s="27"/>
      <c r="N41" s="33">
        <v>6.2511574074074081E-2</v>
      </c>
    </row>
    <row r="42" spans="1:14" ht="15.75" thickBot="1">
      <c r="A42" s="34" t="s">
        <v>418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1:14" ht="15.75" thickBot="1">
      <c r="A43" s="27"/>
    </row>
    <row r="44" spans="1:14">
      <c r="A44" s="24" t="s">
        <v>309</v>
      </c>
      <c r="B44" s="28">
        <v>115</v>
      </c>
      <c r="C44" s="28">
        <v>1</v>
      </c>
      <c r="D44" s="28">
        <v>9</v>
      </c>
      <c r="E44" s="29">
        <v>0.375</v>
      </c>
      <c r="F44" s="29">
        <v>0.52229166666666671</v>
      </c>
      <c r="G44" s="29">
        <v>0.53907407407407404</v>
      </c>
      <c r="H44" s="29">
        <v>1.6782407407407409E-2</v>
      </c>
      <c r="I44" s="28"/>
      <c r="J44" s="28" t="s">
        <v>419</v>
      </c>
      <c r="K44" s="28" t="s">
        <v>420</v>
      </c>
      <c r="L44" s="28" t="s">
        <v>420</v>
      </c>
      <c r="M44" s="29">
        <v>5.115740740740741E-3</v>
      </c>
      <c r="N44" s="30">
        <v>0.1025462962962963</v>
      </c>
    </row>
    <row r="45" spans="1:14">
      <c r="A45" s="31" t="s">
        <v>421</v>
      </c>
      <c r="C45" s="27">
        <v>2</v>
      </c>
      <c r="D45" s="27" t="s">
        <v>317</v>
      </c>
      <c r="E45" s="32"/>
      <c r="F45" s="32"/>
      <c r="G45" s="32"/>
      <c r="H45" s="32"/>
      <c r="I45" s="27"/>
      <c r="J45" s="27"/>
      <c r="K45" s="27"/>
      <c r="L45" s="27"/>
      <c r="M45" s="32"/>
      <c r="N45" s="33"/>
    </row>
    <row r="46" spans="1:14">
      <c r="A46" s="31" t="s">
        <v>422</v>
      </c>
      <c r="C46" s="27">
        <v>3</v>
      </c>
      <c r="D46" s="27" t="s">
        <v>317</v>
      </c>
      <c r="E46" s="27"/>
      <c r="F46" s="27"/>
      <c r="G46" s="27"/>
      <c r="H46" s="27"/>
      <c r="I46" s="27"/>
      <c r="J46" s="27"/>
      <c r="K46" s="27"/>
      <c r="L46" s="27"/>
      <c r="M46" s="27"/>
      <c r="N46" s="37"/>
    </row>
    <row r="47" spans="1:14" ht="15.75" thickBot="1">
      <c r="A47" s="34" t="s">
        <v>423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6"/>
    </row>
    <row r="48" spans="1:14" ht="15.75" thickBot="1">
      <c r="A48" s="27"/>
    </row>
    <row r="49" spans="1:14">
      <c r="A49" s="24" t="s">
        <v>309</v>
      </c>
      <c r="B49" s="28">
        <v>111</v>
      </c>
      <c r="C49" s="28">
        <v>1</v>
      </c>
      <c r="D49" s="28">
        <v>3</v>
      </c>
      <c r="E49" s="29">
        <v>0.375</v>
      </c>
      <c r="F49" s="29">
        <v>0.43474537037037037</v>
      </c>
      <c r="G49" s="29">
        <v>0.44185185185185188</v>
      </c>
      <c r="H49" s="29">
        <v>7.106481481481481E-3</v>
      </c>
      <c r="I49" s="28"/>
      <c r="J49" s="28" t="s">
        <v>403</v>
      </c>
      <c r="K49" s="28" t="s">
        <v>424</v>
      </c>
      <c r="L49" s="28" t="s">
        <v>424</v>
      </c>
      <c r="M49" s="29">
        <v>7.106481481481481E-3</v>
      </c>
      <c r="N49" s="30">
        <v>5.3240740740740748E-3</v>
      </c>
    </row>
    <row r="50" spans="1:14">
      <c r="A50" s="31" t="s">
        <v>425</v>
      </c>
      <c r="C50" s="27">
        <v>2</v>
      </c>
      <c r="D50" s="27" t="s">
        <v>317</v>
      </c>
      <c r="E50" s="32">
        <v>0.46962962962962962</v>
      </c>
      <c r="F50" s="32">
        <v>0.53559027777777779</v>
      </c>
      <c r="G50" s="32">
        <v>0.54258101851851859</v>
      </c>
      <c r="H50" s="32">
        <v>6.9907407407407409E-3</v>
      </c>
      <c r="I50" s="27"/>
      <c r="J50" s="27" t="s">
        <v>426</v>
      </c>
      <c r="K50" s="27" t="s">
        <v>427</v>
      </c>
      <c r="L50" s="27" t="s">
        <v>428</v>
      </c>
      <c r="M50" s="32">
        <v>1.4097222222222221E-2</v>
      </c>
      <c r="N50" s="33">
        <v>5.1504629629629635E-3</v>
      </c>
    </row>
    <row r="51" spans="1:14">
      <c r="A51" s="31" t="s">
        <v>429</v>
      </c>
      <c r="C51" s="27">
        <v>3</v>
      </c>
      <c r="D51" s="27" t="s">
        <v>317</v>
      </c>
      <c r="E51" s="27"/>
      <c r="F51" s="27"/>
      <c r="G51" s="27"/>
      <c r="H51" s="27"/>
      <c r="I51" s="27"/>
      <c r="J51" s="27"/>
      <c r="K51" s="27"/>
      <c r="L51" s="27"/>
      <c r="M51" s="27"/>
      <c r="N51" s="37"/>
    </row>
    <row r="52" spans="1:14" ht="15.75" thickBot="1">
      <c r="A52" s="34" t="s">
        <v>430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6"/>
    </row>
    <row r="53" spans="1:14" ht="15.75" thickBot="1">
      <c r="A53" s="27"/>
    </row>
    <row r="54" spans="1:14">
      <c r="A54" s="24" t="s">
        <v>309</v>
      </c>
      <c r="B54" s="28">
        <v>103</v>
      </c>
      <c r="C54" s="28">
        <v>1</v>
      </c>
      <c r="D54" s="28">
        <v>3</v>
      </c>
      <c r="E54" s="29">
        <v>0.375</v>
      </c>
      <c r="F54" s="29">
        <v>0.43092592592592593</v>
      </c>
      <c r="G54" s="29">
        <v>0.44127314814814816</v>
      </c>
      <c r="H54" s="29">
        <v>1.0347222222222223E-2</v>
      </c>
      <c r="I54" s="28"/>
      <c r="J54" s="28" t="s">
        <v>431</v>
      </c>
      <c r="K54" s="28" t="s">
        <v>432</v>
      </c>
      <c r="L54" s="28" t="s">
        <v>432</v>
      </c>
      <c r="M54" s="29">
        <v>1.0347222222222223E-2</v>
      </c>
      <c r="N54" s="30">
        <v>4.7453703703703703E-3</v>
      </c>
    </row>
    <row r="55" spans="1:14">
      <c r="A55" s="31" t="s">
        <v>433</v>
      </c>
      <c r="C55" s="27">
        <v>2</v>
      </c>
      <c r="D55" s="27" t="s">
        <v>317</v>
      </c>
      <c r="E55" s="32">
        <v>0.4690509259259259</v>
      </c>
      <c r="F55" s="32">
        <v>0.53527777777777774</v>
      </c>
      <c r="G55" s="32">
        <v>0.54270833333333335</v>
      </c>
      <c r="H55" s="32">
        <v>7.4305555555555548E-3</v>
      </c>
      <c r="I55" s="27"/>
      <c r="J55" s="27" t="s">
        <v>292</v>
      </c>
      <c r="K55" s="27" t="s">
        <v>434</v>
      </c>
      <c r="L55" s="27" t="s">
        <v>435</v>
      </c>
      <c r="M55" s="32">
        <v>1.7777777777777778E-2</v>
      </c>
      <c r="N55" s="33">
        <v>5.2777777777777771E-3</v>
      </c>
    </row>
    <row r="56" spans="1:14">
      <c r="A56" s="31" t="s">
        <v>436</v>
      </c>
      <c r="C56" s="27">
        <v>3</v>
      </c>
      <c r="D56" s="27" t="s">
        <v>317</v>
      </c>
      <c r="E56" s="27"/>
      <c r="F56" s="27"/>
      <c r="G56" s="27"/>
      <c r="H56" s="27"/>
      <c r="I56" s="27"/>
      <c r="J56" s="27"/>
      <c r="K56" s="27"/>
      <c r="L56" s="27"/>
      <c r="M56" s="27"/>
      <c r="N56" s="37"/>
    </row>
    <row r="57" spans="1:14" ht="15.75" thickBot="1">
      <c r="A57" s="34" t="s">
        <v>352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6"/>
    </row>
    <row r="58" spans="1:14" ht="15.75" thickBot="1">
      <c r="A58" s="27"/>
    </row>
    <row r="59" spans="1:14">
      <c r="A59" s="24" t="s">
        <v>309</v>
      </c>
      <c r="B59" s="28">
        <v>105</v>
      </c>
      <c r="C59" s="28">
        <v>1</v>
      </c>
      <c r="D59" s="28">
        <v>9</v>
      </c>
      <c r="E59" s="29">
        <v>0.375</v>
      </c>
      <c r="F59" s="29">
        <v>0.45511574074074074</v>
      </c>
      <c r="G59" s="29">
        <v>0.45800925925925928</v>
      </c>
      <c r="H59" s="29">
        <v>2.8935185185185188E-3</v>
      </c>
      <c r="I59" s="28"/>
      <c r="J59" s="28" t="s">
        <v>283</v>
      </c>
      <c r="K59" s="28" t="s">
        <v>437</v>
      </c>
      <c r="L59" s="28" t="s">
        <v>437</v>
      </c>
      <c r="M59" s="29">
        <v>2.8935185185185188E-3</v>
      </c>
      <c r="N59" s="30">
        <v>2.148148148148148E-2</v>
      </c>
    </row>
    <row r="60" spans="1:14">
      <c r="A60" s="31" t="s">
        <v>438</v>
      </c>
      <c r="C60" s="27">
        <v>2</v>
      </c>
      <c r="D60" s="27" t="s">
        <v>317</v>
      </c>
      <c r="E60" s="32">
        <v>0.48578703703703702</v>
      </c>
      <c r="F60" s="32">
        <v>0.56532407407407403</v>
      </c>
      <c r="G60" s="32">
        <v>0.56886574074074081</v>
      </c>
      <c r="H60" s="32">
        <v>3.5416666666666665E-3</v>
      </c>
      <c r="I60" s="27"/>
      <c r="J60" s="27" t="s">
        <v>439</v>
      </c>
      <c r="K60" s="27" t="s">
        <v>440</v>
      </c>
      <c r="L60" s="27" t="s">
        <v>441</v>
      </c>
      <c r="M60" s="32">
        <v>6.4351851851851861E-3</v>
      </c>
      <c r="N60" s="33">
        <v>3.1435185185185184E-2</v>
      </c>
    </row>
    <row r="61" spans="1:14">
      <c r="A61" s="31" t="s">
        <v>442</v>
      </c>
      <c r="C61" s="27">
        <v>3</v>
      </c>
      <c r="D61" s="27" t="s">
        <v>317</v>
      </c>
      <c r="E61" s="27"/>
      <c r="F61" s="27"/>
      <c r="G61" s="27"/>
      <c r="H61" s="27"/>
      <c r="I61" s="27"/>
      <c r="J61" s="27"/>
      <c r="K61" s="27"/>
      <c r="L61" s="27"/>
      <c r="M61" s="27"/>
      <c r="N61" s="37"/>
    </row>
    <row r="62" spans="1:14" ht="15.75" thickBot="1">
      <c r="A62" s="34" t="s">
        <v>443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6"/>
    </row>
    <row r="63" spans="1:14" ht="15.75" thickBot="1">
      <c r="A63" s="27"/>
    </row>
    <row r="64" spans="1:14">
      <c r="A64" s="24" t="s">
        <v>309</v>
      </c>
      <c r="B64" s="28">
        <v>106</v>
      </c>
      <c r="C64" s="28">
        <v>1</v>
      </c>
      <c r="D64" s="28">
        <v>9</v>
      </c>
      <c r="E64" s="29">
        <v>0.375</v>
      </c>
      <c r="F64" s="29">
        <v>0.45516203703703706</v>
      </c>
      <c r="G64" s="29">
        <v>0.45804398148148145</v>
      </c>
      <c r="H64" s="29">
        <v>2.8819444444444444E-3</v>
      </c>
      <c r="I64" s="28"/>
      <c r="J64" s="28" t="s">
        <v>444</v>
      </c>
      <c r="K64" s="28" t="s">
        <v>437</v>
      </c>
      <c r="L64" s="28" t="s">
        <v>437</v>
      </c>
      <c r="M64" s="29">
        <v>2.8819444444444444E-3</v>
      </c>
      <c r="N64" s="30">
        <v>2.1516203703703704E-2</v>
      </c>
    </row>
    <row r="65" spans="1:14">
      <c r="A65" s="31" t="s">
        <v>445</v>
      </c>
      <c r="C65" s="27">
        <v>2</v>
      </c>
      <c r="D65" s="27" t="s">
        <v>317</v>
      </c>
      <c r="E65" s="32">
        <v>0.48582175925925924</v>
      </c>
      <c r="F65" s="32">
        <v>0.56540509259259253</v>
      </c>
      <c r="G65" s="32">
        <v>0.56892361111111112</v>
      </c>
      <c r="H65" s="32">
        <v>3.5185185185185185E-3</v>
      </c>
      <c r="I65" s="27"/>
      <c r="J65" s="27" t="s">
        <v>446</v>
      </c>
      <c r="K65" s="27" t="s">
        <v>440</v>
      </c>
      <c r="L65" s="27" t="s">
        <v>441</v>
      </c>
      <c r="M65" s="32">
        <v>6.4004629629629628E-3</v>
      </c>
      <c r="N65" s="33">
        <v>3.1493055555555559E-2</v>
      </c>
    </row>
    <row r="66" spans="1:14">
      <c r="A66" s="31" t="s">
        <v>447</v>
      </c>
      <c r="C66" s="27">
        <v>3</v>
      </c>
      <c r="D66" s="27" t="s">
        <v>317</v>
      </c>
      <c r="E66" s="27"/>
      <c r="F66" s="27"/>
      <c r="G66" s="27"/>
      <c r="H66" s="27"/>
      <c r="I66" s="27"/>
      <c r="J66" s="27"/>
      <c r="K66" s="27"/>
      <c r="L66" s="27"/>
      <c r="M66" s="27"/>
      <c r="N66" s="37"/>
    </row>
    <row r="67" spans="1:14" ht="15.75" thickBot="1">
      <c r="A67" s="34" t="s">
        <v>443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6"/>
    </row>
    <row r="68" spans="1:14" ht="15.75" thickBot="1">
      <c r="A68" s="27"/>
    </row>
    <row r="69" spans="1:14">
      <c r="A69" s="24" t="s">
        <v>309</v>
      </c>
      <c r="B69" s="28">
        <v>104</v>
      </c>
      <c r="C69" s="28">
        <v>1</v>
      </c>
      <c r="D69" s="28">
        <v>9</v>
      </c>
      <c r="E69" s="29">
        <v>0.375</v>
      </c>
      <c r="F69" s="29">
        <v>0.51431712962962961</v>
      </c>
      <c r="G69" s="29">
        <v>0.51645833333333335</v>
      </c>
      <c r="H69" s="29">
        <v>2.1412037037037038E-3</v>
      </c>
      <c r="I69" s="28"/>
      <c r="J69" s="28" t="s">
        <v>448</v>
      </c>
      <c r="K69" s="28" t="s">
        <v>449</v>
      </c>
      <c r="L69" s="28" t="s">
        <v>449</v>
      </c>
      <c r="M69" s="29">
        <v>2.1412037037037038E-3</v>
      </c>
      <c r="N69" s="30">
        <v>7.993055555555556E-2</v>
      </c>
    </row>
    <row r="70" spans="1:14">
      <c r="A70" s="31" t="s">
        <v>450</v>
      </c>
      <c r="C70" s="27">
        <v>2</v>
      </c>
      <c r="D70" s="27" t="s">
        <v>317</v>
      </c>
      <c r="E70" s="32">
        <v>0.54423611111111114</v>
      </c>
      <c r="F70" s="32">
        <v>0.59232638888888889</v>
      </c>
      <c r="G70" s="32">
        <v>0.59454861111111112</v>
      </c>
      <c r="H70" s="32">
        <v>2.2222222222222222E-3</v>
      </c>
      <c r="I70" s="27"/>
      <c r="J70" s="27" t="s">
        <v>451</v>
      </c>
      <c r="K70" s="27" t="s">
        <v>452</v>
      </c>
      <c r="L70" s="27" t="s">
        <v>453</v>
      </c>
      <c r="M70" s="32">
        <v>4.363425925925926E-3</v>
      </c>
      <c r="N70" s="33">
        <v>5.7118055555555554E-2</v>
      </c>
    </row>
    <row r="71" spans="1:14">
      <c r="A71" s="31" t="s">
        <v>454</v>
      </c>
      <c r="C71" s="27">
        <v>3</v>
      </c>
      <c r="D71" s="27" t="s">
        <v>317</v>
      </c>
      <c r="E71" s="27"/>
      <c r="F71" s="27"/>
      <c r="G71" s="27"/>
      <c r="H71" s="27"/>
      <c r="I71" s="27"/>
      <c r="J71" s="27"/>
      <c r="K71" s="27"/>
      <c r="L71" s="27"/>
      <c r="M71" s="27"/>
      <c r="N71" s="37"/>
    </row>
    <row r="72" spans="1:14" ht="15.75" thickBot="1">
      <c r="A72" s="34" t="s">
        <v>329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6"/>
    </row>
    <row r="73" spans="1:14">
      <c r="A73" s="27"/>
    </row>
  </sheetData>
  <sheetProtection password="E331" sheet="1" objects="1" scenarios="1"/>
  <mergeCells count="1">
    <mergeCell ref="A4:N4"/>
  </mergeCells>
  <phoneticPr fontId="13" type="noConversion"/>
  <pageMargins left="0.75" right="0.75" top="1" bottom="1" header="0.49212598499999999" footer="0.49212598499999999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opLeftCell="A19" workbookViewId="0">
      <selection activeCell="A7" sqref="A7"/>
    </sheetView>
  </sheetViews>
  <sheetFormatPr defaultColWidth="9.140625" defaultRowHeight="15"/>
  <cols>
    <col min="1" max="1" width="27.140625" style="5" bestFit="1" customWidth="1"/>
    <col min="2" max="2" width="5.28515625" style="5" customWidth="1"/>
    <col min="3" max="3" width="4.140625" style="5" customWidth="1"/>
    <col min="4" max="4" width="8.28515625" style="5" customWidth="1"/>
    <col min="5" max="5" width="7" style="5" customWidth="1"/>
    <col min="6" max="6" width="7.140625" style="5" customWidth="1"/>
    <col min="7" max="8" width="7" style="5" customWidth="1"/>
    <col min="9" max="9" width="2.85546875" style="5" customWidth="1"/>
    <col min="10" max="10" width="7.42578125" style="5" customWidth="1"/>
    <col min="11" max="11" width="6.85546875" style="5" customWidth="1"/>
    <col min="12" max="12" width="7.7109375" style="5" customWidth="1"/>
    <col min="13" max="13" width="7.42578125" style="5" customWidth="1"/>
    <col min="14" max="14" width="7" style="5" customWidth="1"/>
    <col min="15" max="16384" width="9.140625" style="5"/>
  </cols>
  <sheetData>
    <row r="1" spans="1:14">
      <c r="A1" s="5" t="s">
        <v>227</v>
      </c>
    </row>
    <row r="2" spans="1:14">
      <c r="A2" s="5" t="s">
        <v>228</v>
      </c>
    </row>
    <row r="3" spans="1:14">
      <c r="A3" s="25">
        <v>41377</v>
      </c>
    </row>
    <row r="4" spans="1:14" ht="18">
      <c r="A4" s="38" t="s">
        <v>455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6" spans="1:14">
      <c r="A6" s="5" t="s">
        <v>230</v>
      </c>
    </row>
    <row r="7" spans="1:14">
      <c r="A7" s="5" t="s">
        <v>364</v>
      </c>
    </row>
    <row r="8" spans="1:14" ht="15.75" thickBot="1">
      <c r="A8" s="27"/>
      <c r="B8" s="27" t="s">
        <v>10</v>
      </c>
      <c r="C8" s="27" t="s">
        <v>232</v>
      </c>
      <c r="D8" s="27" t="s">
        <v>9</v>
      </c>
      <c r="E8" s="27" t="s">
        <v>13</v>
      </c>
      <c r="F8" s="27" t="s">
        <v>14</v>
      </c>
      <c r="G8" s="27" t="s">
        <v>233</v>
      </c>
      <c r="H8" s="27" t="s">
        <v>234</v>
      </c>
      <c r="I8" s="27" t="s">
        <v>235</v>
      </c>
      <c r="J8" s="27" t="s">
        <v>236</v>
      </c>
      <c r="K8" s="27" t="s">
        <v>237</v>
      </c>
      <c r="L8" s="27" t="s">
        <v>238</v>
      </c>
      <c r="M8" s="27" t="s">
        <v>239</v>
      </c>
      <c r="N8" s="27" t="s">
        <v>240</v>
      </c>
    </row>
    <row r="9" spans="1:14">
      <c r="A9" s="24">
        <v>1</v>
      </c>
      <c r="B9" s="28">
        <v>161</v>
      </c>
      <c r="C9" s="28">
        <v>1</v>
      </c>
      <c r="D9" s="28">
        <v>4</v>
      </c>
      <c r="E9" s="29">
        <v>0.375</v>
      </c>
      <c r="F9" s="29">
        <v>0.43156250000000002</v>
      </c>
      <c r="G9" s="29">
        <v>0.43840277777777775</v>
      </c>
      <c r="H9" s="29">
        <v>6.8402777777777776E-3</v>
      </c>
      <c r="I9" s="28"/>
      <c r="J9" s="28" t="s">
        <v>456</v>
      </c>
      <c r="K9" s="28" t="s">
        <v>457</v>
      </c>
      <c r="L9" s="28" t="s">
        <v>457</v>
      </c>
      <c r="M9" s="29">
        <v>6.8402777777777776E-3</v>
      </c>
      <c r="N9" s="30">
        <v>4.0046296296296297E-3</v>
      </c>
    </row>
    <row r="10" spans="1:14">
      <c r="A10" s="31" t="s">
        <v>458</v>
      </c>
      <c r="C10" s="27">
        <v>2</v>
      </c>
      <c r="D10" s="27">
        <v>4</v>
      </c>
      <c r="E10" s="32">
        <v>0.46618055555555554</v>
      </c>
      <c r="F10" s="32">
        <v>0.53332175925925929</v>
      </c>
      <c r="G10" s="32">
        <v>0.53692129629629626</v>
      </c>
      <c r="H10" s="32">
        <v>3.5995370370370369E-3</v>
      </c>
      <c r="I10" s="27"/>
      <c r="J10" s="27" t="s">
        <v>459</v>
      </c>
      <c r="K10" s="27" t="s">
        <v>460</v>
      </c>
      <c r="L10" s="27" t="s">
        <v>461</v>
      </c>
      <c r="M10" s="32">
        <v>1.0439814814814813E-2</v>
      </c>
      <c r="N10" s="33">
        <v>1.3553240740740741E-2</v>
      </c>
    </row>
    <row r="11" spans="1:14">
      <c r="A11" s="31" t="s">
        <v>462</v>
      </c>
      <c r="C11" s="27">
        <v>3</v>
      </c>
      <c r="D11" s="27">
        <v>1</v>
      </c>
      <c r="E11" s="32">
        <v>0.56469907407407405</v>
      </c>
      <c r="F11" s="32">
        <v>0.63521990740740741</v>
      </c>
      <c r="G11" s="32">
        <v>0.6479166666666667</v>
      </c>
      <c r="H11" s="32">
        <v>1.269675925925926E-2</v>
      </c>
      <c r="I11" s="27"/>
      <c r="J11" s="27" t="s">
        <v>463</v>
      </c>
      <c r="K11" s="27" t="s">
        <v>463</v>
      </c>
      <c r="L11" s="27" t="s">
        <v>464</v>
      </c>
      <c r="M11" s="27"/>
      <c r="N11" s="33">
        <v>0</v>
      </c>
    </row>
    <row r="12" spans="1:14" ht="15.75" thickBot="1">
      <c r="A12" s="34" t="s">
        <v>464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1:14" ht="15.75" thickBot="1">
      <c r="A13" s="27"/>
    </row>
    <row r="14" spans="1:14">
      <c r="A14" s="24">
        <v>2</v>
      </c>
      <c r="B14" s="28">
        <v>163</v>
      </c>
      <c r="C14" s="28">
        <v>1</v>
      </c>
      <c r="D14" s="28">
        <v>3</v>
      </c>
      <c r="E14" s="29">
        <v>0.375</v>
      </c>
      <c r="F14" s="29">
        <v>0.43149305555555556</v>
      </c>
      <c r="G14" s="29">
        <v>0.43585648148148143</v>
      </c>
      <c r="H14" s="29">
        <v>4.363425925925926E-3</v>
      </c>
      <c r="I14" s="28"/>
      <c r="J14" s="28" t="s">
        <v>465</v>
      </c>
      <c r="K14" s="28" t="s">
        <v>466</v>
      </c>
      <c r="L14" s="28" t="s">
        <v>466</v>
      </c>
      <c r="M14" s="29">
        <v>4.363425925925926E-3</v>
      </c>
      <c r="N14" s="30">
        <v>1.4583333333333334E-3</v>
      </c>
    </row>
    <row r="15" spans="1:14">
      <c r="A15" s="31" t="s">
        <v>467</v>
      </c>
      <c r="C15" s="27">
        <v>2</v>
      </c>
      <c r="D15" s="27">
        <v>3</v>
      </c>
      <c r="E15" s="32">
        <v>0.46363425925925927</v>
      </c>
      <c r="F15" s="32">
        <v>0.52017361111111116</v>
      </c>
      <c r="G15" s="32">
        <v>0.52447916666666672</v>
      </c>
      <c r="H15" s="32">
        <v>4.3055555555555555E-3</v>
      </c>
      <c r="I15" s="27"/>
      <c r="J15" s="27" t="s">
        <v>468</v>
      </c>
      <c r="K15" s="27" t="s">
        <v>435</v>
      </c>
      <c r="L15" s="27" t="s">
        <v>469</v>
      </c>
      <c r="M15" s="32">
        <v>8.6689814814814806E-3</v>
      </c>
      <c r="N15" s="33">
        <v>1.1111111111111111E-3</v>
      </c>
    </row>
    <row r="16" spans="1:14">
      <c r="A16" s="31" t="s">
        <v>470</v>
      </c>
      <c r="C16" s="27">
        <v>3</v>
      </c>
      <c r="D16" s="27">
        <v>2</v>
      </c>
      <c r="E16" s="32">
        <v>0.5522569444444444</v>
      </c>
      <c r="F16" s="32">
        <v>0.66840277777777779</v>
      </c>
      <c r="G16" s="32">
        <v>0.67534722222222221</v>
      </c>
      <c r="H16" s="32">
        <v>6.9444444444444441E-3</v>
      </c>
      <c r="I16" s="27"/>
      <c r="J16" s="27" t="s">
        <v>471</v>
      </c>
      <c r="K16" s="27" t="s">
        <v>471</v>
      </c>
      <c r="L16" s="27" t="s">
        <v>472</v>
      </c>
      <c r="M16" s="27"/>
      <c r="N16" s="33">
        <v>3.318287037037037E-2</v>
      </c>
    </row>
    <row r="17" spans="1:14" ht="15.75" thickBot="1">
      <c r="A17" s="34" t="s">
        <v>472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</row>
    <row r="18" spans="1:14" ht="15.75" thickBot="1">
      <c r="A18" s="27"/>
    </row>
    <row r="19" spans="1:14">
      <c r="A19" s="24">
        <v>3</v>
      </c>
      <c r="B19" s="28">
        <v>164</v>
      </c>
      <c r="C19" s="28">
        <v>1</v>
      </c>
      <c r="D19" s="28">
        <v>1</v>
      </c>
      <c r="E19" s="29">
        <v>0.375</v>
      </c>
      <c r="F19" s="29">
        <v>0.43160879629629628</v>
      </c>
      <c r="G19" s="29">
        <v>0.4343981481481482</v>
      </c>
      <c r="H19" s="29">
        <v>2.7893518518518519E-3</v>
      </c>
      <c r="I19" s="28"/>
      <c r="J19" s="28" t="s">
        <v>473</v>
      </c>
      <c r="K19" s="28" t="s">
        <v>474</v>
      </c>
      <c r="L19" s="28" t="s">
        <v>474</v>
      </c>
      <c r="M19" s="29">
        <v>2.7893518518518519E-3</v>
      </c>
      <c r="N19" s="30">
        <v>0</v>
      </c>
    </row>
    <row r="20" spans="1:14">
      <c r="A20" s="31" t="s">
        <v>475</v>
      </c>
      <c r="C20" s="27">
        <v>2</v>
      </c>
      <c r="D20" s="27">
        <v>1</v>
      </c>
      <c r="E20" s="32">
        <v>0.46217592592592593</v>
      </c>
      <c r="F20" s="32">
        <v>0.52030092592592592</v>
      </c>
      <c r="G20" s="32">
        <v>0.52336805555555554</v>
      </c>
      <c r="H20" s="32">
        <v>3.0671296296296297E-3</v>
      </c>
      <c r="I20" s="27"/>
      <c r="J20" s="27" t="s">
        <v>476</v>
      </c>
      <c r="K20" s="27" t="s">
        <v>477</v>
      </c>
      <c r="L20" s="27" t="s">
        <v>478</v>
      </c>
      <c r="M20" s="32">
        <v>5.8564814814814825E-3</v>
      </c>
      <c r="N20" s="33">
        <v>0</v>
      </c>
    </row>
    <row r="21" spans="1:14">
      <c r="A21" s="31" t="s">
        <v>479</v>
      </c>
      <c r="C21" s="27">
        <v>3</v>
      </c>
      <c r="D21" s="27">
        <v>3</v>
      </c>
      <c r="E21" s="32">
        <v>0.55114583333333333</v>
      </c>
      <c r="F21" s="32">
        <v>0.66841435185185183</v>
      </c>
      <c r="G21" s="32">
        <v>0.67112268518518514</v>
      </c>
      <c r="H21" s="32">
        <v>2.7083333333333334E-3</v>
      </c>
      <c r="I21" s="27"/>
      <c r="J21" s="27" t="s">
        <v>480</v>
      </c>
      <c r="K21" s="27" t="s">
        <v>480</v>
      </c>
      <c r="L21" s="27" t="s">
        <v>472</v>
      </c>
      <c r="M21" s="27"/>
      <c r="N21" s="33">
        <v>3.3194444444444443E-2</v>
      </c>
    </row>
    <row r="22" spans="1:14" ht="15.75" thickBot="1">
      <c r="A22" s="34" t="s">
        <v>472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</row>
    <row r="23" spans="1:14" ht="15.75" thickBot="1">
      <c r="A23" s="27"/>
    </row>
    <row r="24" spans="1:14">
      <c r="A24" s="24">
        <v>4</v>
      </c>
      <c r="B24" s="28">
        <v>165</v>
      </c>
      <c r="C24" s="28">
        <v>1</v>
      </c>
      <c r="D24" s="28">
        <v>6</v>
      </c>
      <c r="E24" s="29">
        <v>0.375</v>
      </c>
      <c r="F24" s="29">
        <v>0.45482638888888888</v>
      </c>
      <c r="G24" s="29">
        <v>0.45703703703703707</v>
      </c>
      <c r="H24" s="29">
        <v>2.2106481481481478E-3</v>
      </c>
      <c r="I24" s="28"/>
      <c r="J24" s="28" t="s">
        <v>481</v>
      </c>
      <c r="K24" s="28" t="s">
        <v>482</v>
      </c>
      <c r="L24" s="28" t="s">
        <v>482</v>
      </c>
      <c r="M24" s="29">
        <v>2.2106481481481478E-3</v>
      </c>
      <c r="N24" s="30">
        <v>2.2638888888888889E-2</v>
      </c>
    </row>
    <row r="25" spans="1:14">
      <c r="A25" s="31" t="s">
        <v>483</v>
      </c>
      <c r="C25" s="27">
        <v>2</v>
      </c>
      <c r="D25" s="27">
        <v>5</v>
      </c>
      <c r="E25" s="32">
        <v>0.48481481481481481</v>
      </c>
      <c r="F25" s="32">
        <v>0.56153935185185189</v>
      </c>
      <c r="G25" s="32">
        <v>0.56577546296296299</v>
      </c>
      <c r="H25" s="32">
        <v>4.2361111111111106E-3</v>
      </c>
      <c r="I25" s="27"/>
      <c r="J25" s="27" t="s">
        <v>484</v>
      </c>
      <c r="K25" s="27" t="s">
        <v>485</v>
      </c>
      <c r="L25" s="27" t="s">
        <v>486</v>
      </c>
      <c r="M25" s="32">
        <v>6.4467592592592597E-3</v>
      </c>
      <c r="N25" s="33">
        <v>4.2407407407407401E-2</v>
      </c>
    </row>
    <row r="26" spans="1:14">
      <c r="A26" s="31" t="s">
        <v>487</v>
      </c>
      <c r="C26" s="27">
        <v>3</v>
      </c>
      <c r="D26" s="27">
        <v>4</v>
      </c>
      <c r="E26" s="32">
        <v>0.59355324074074078</v>
      </c>
      <c r="F26" s="32">
        <v>0.67523148148148149</v>
      </c>
      <c r="G26" s="32">
        <v>0.68049768518518527</v>
      </c>
      <c r="H26" s="32">
        <v>5.2662037037037035E-3</v>
      </c>
      <c r="I26" s="27"/>
      <c r="J26" s="27" t="s">
        <v>488</v>
      </c>
      <c r="K26" s="27" t="s">
        <v>488</v>
      </c>
      <c r="L26" s="27" t="s">
        <v>489</v>
      </c>
      <c r="M26" s="27"/>
      <c r="N26" s="33">
        <v>4.0011574074074074E-2</v>
      </c>
    </row>
    <row r="27" spans="1:14" ht="15.75" thickBot="1">
      <c r="A27" s="34" t="s">
        <v>489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</row>
    <row r="28" spans="1:14" ht="15.75" thickBot="1">
      <c r="A28" s="27"/>
    </row>
    <row r="29" spans="1:14">
      <c r="A29" s="24">
        <v>5</v>
      </c>
      <c r="B29" s="28">
        <v>166</v>
      </c>
      <c r="C29" s="28">
        <v>1</v>
      </c>
      <c r="D29" s="28">
        <v>5</v>
      </c>
      <c r="E29" s="29">
        <v>0.375</v>
      </c>
      <c r="F29" s="29">
        <v>0.45099537037037035</v>
      </c>
      <c r="G29" s="29">
        <v>0.45263888888888887</v>
      </c>
      <c r="H29" s="29">
        <v>1.6435185185185183E-3</v>
      </c>
      <c r="I29" s="28"/>
      <c r="J29" s="28" t="s">
        <v>490</v>
      </c>
      <c r="K29" s="28" t="s">
        <v>491</v>
      </c>
      <c r="L29" s="28" t="s">
        <v>491</v>
      </c>
      <c r="M29" s="29">
        <v>1.6435185185185183E-3</v>
      </c>
      <c r="N29" s="30">
        <v>1.8240740740740741E-2</v>
      </c>
    </row>
    <row r="30" spans="1:14">
      <c r="A30" s="31" t="s">
        <v>492</v>
      </c>
      <c r="C30" s="27">
        <v>2</v>
      </c>
      <c r="D30" s="27">
        <v>6</v>
      </c>
      <c r="E30" s="32">
        <v>0.48041666666666666</v>
      </c>
      <c r="F30" s="32">
        <v>0.5634837962962963</v>
      </c>
      <c r="G30" s="32">
        <v>0.56590277777777775</v>
      </c>
      <c r="H30" s="32">
        <v>2.4189814814814816E-3</v>
      </c>
      <c r="I30" s="27"/>
      <c r="J30" s="27" t="s">
        <v>440</v>
      </c>
      <c r="K30" s="27" t="s">
        <v>493</v>
      </c>
      <c r="L30" s="27" t="s">
        <v>273</v>
      </c>
      <c r="M30" s="32">
        <v>4.0625000000000001E-3</v>
      </c>
      <c r="N30" s="33">
        <v>4.2534722222222217E-2</v>
      </c>
    </row>
    <row r="31" spans="1:14">
      <c r="A31" s="31" t="s">
        <v>494</v>
      </c>
      <c r="C31" s="27">
        <v>3</v>
      </c>
      <c r="D31" s="27">
        <v>5</v>
      </c>
      <c r="E31" s="32">
        <v>0.59368055555555554</v>
      </c>
      <c r="F31" s="32">
        <v>0.67524305555555564</v>
      </c>
      <c r="G31" s="32">
        <v>0.67958333333333332</v>
      </c>
      <c r="H31" s="32">
        <v>4.340277777777778E-3</v>
      </c>
      <c r="I31" s="27"/>
      <c r="J31" s="27" t="s">
        <v>495</v>
      </c>
      <c r="K31" s="27" t="s">
        <v>495</v>
      </c>
      <c r="L31" s="27" t="s">
        <v>489</v>
      </c>
      <c r="M31" s="27"/>
      <c r="N31" s="33">
        <v>4.0023148148148148E-2</v>
      </c>
    </row>
    <row r="32" spans="1:14" ht="15.75" thickBot="1">
      <c r="A32" s="34" t="s">
        <v>489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</row>
    <row r="33" spans="1:14" ht="15.75" thickBot="1">
      <c r="A33" s="27"/>
    </row>
    <row r="34" spans="1:14">
      <c r="A34" s="24" t="s">
        <v>309</v>
      </c>
      <c r="B34" s="28">
        <v>162</v>
      </c>
      <c r="C34" s="28">
        <v>1</v>
      </c>
      <c r="D34" s="28">
        <v>2</v>
      </c>
      <c r="E34" s="29">
        <v>0.375</v>
      </c>
      <c r="F34" s="29">
        <v>0.43140046296296292</v>
      </c>
      <c r="G34" s="29">
        <v>0.4346875</v>
      </c>
      <c r="H34" s="29">
        <v>3.2870370370370367E-3</v>
      </c>
      <c r="I34" s="28"/>
      <c r="J34" s="28" t="s">
        <v>496</v>
      </c>
      <c r="K34" s="28" t="s">
        <v>497</v>
      </c>
      <c r="L34" s="28" t="s">
        <v>497</v>
      </c>
      <c r="M34" s="29">
        <v>3.2870370370370367E-3</v>
      </c>
      <c r="N34" s="30">
        <v>2.8935185185185189E-4</v>
      </c>
    </row>
    <row r="35" spans="1:14">
      <c r="A35" s="31" t="s">
        <v>498</v>
      </c>
      <c r="C35" s="27">
        <v>2</v>
      </c>
      <c r="D35" s="27" t="s">
        <v>317</v>
      </c>
      <c r="E35" s="32">
        <v>0.46246527777777779</v>
      </c>
      <c r="F35" s="32">
        <v>0.52018518518518519</v>
      </c>
      <c r="G35" s="32">
        <v>0.5241203703703704</v>
      </c>
      <c r="H35" s="32">
        <v>3.9351851851851857E-3</v>
      </c>
      <c r="I35" s="27"/>
      <c r="J35" s="27" t="s">
        <v>372</v>
      </c>
      <c r="K35" s="27" t="s">
        <v>283</v>
      </c>
      <c r="L35" s="27" t="s">
        <v>357</v>
      </c>
      <c r="M35" s="32">
        <v>7.2222222222222228E-3</v>
      </c>
      <c r="N35" s="33">
        <v>7.5231481481481471E-4</v>
      </c>
    </row>
    <row r="36" spans="1:14">
      <c r="A36" s="31" t="s">
        <v>499</v>
      </c>
      <c r="C36" s="27">
        <v>3</v>
      </c>
      <c r="D36" s="27" t="s">
        <v>317</v>
      </c>
      <c r="E36" s="27"/>
      <c r="F36" s="27"/>
      <c r="G36" s="27"/>
      <c r="H36" s="27"/>
      <c r="I36" s="27"/>
      <c r="J36" s="27"/>
      <c r="K36" s="27"/>
      <c r="L36" s="27"/>
      <c r="M36" s="27"/>
      <c r="N36" s="37"/>
    </row>
    <row r="37" spans="1:14" ht="15.75" thickBot="1">
      <c r="A37" s="34" t="s">
        <v>352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</row>
    <row r="38" spans="1:14">
      <c r="A38" s="27"/>
    </row>
  </sheetData>
  <sheetProtection password="E331" sheet="1" objects="1" scenarios="1"/>
  <mergeCells count="1">
    <mergeCell ref="A4:N4"/>
  </mergeCells>
  <phoneticPr fontId="13" type="noConversion"/>
  <pageMargins left="0.75" right="0.75" top="1" bottom="1" header="0.49212598499999999" footer="0.49212598499999999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2:Z64"/>
  <sheetViews>
    <sheetView topLeftCell="I58" workbookViewId="0">
      <selection activeCell="AB31" sqref="AB31"/>
    </sheetView>
  </sheetViews>
  <sheetFormatPr defaultColWidth="6" defaultRowHeight="15"/>
  <cols>
    <col min="1" max="1" width="12" style="5" hidden="1" customWidth="1"/>
    <col min="2" max="2" width="8.85546875" style="5" hidden="1" customWidth="1"/>
    <col min="3" max="3" width="8.140625" style="5" hidden="1" customWidth="1"/>
    <col min="4" max="4" width="3.42578125" style="5" hidden="1" customWidth="1"/>
    <col min="5" max="5" width="7.28515625" style="5" hidden="1" customWidth="1"/>
    <col min="6" max="7" width="8.140625" style="5" hidden="1" customWidth="1"/>
    <col min="8" max="8" width="6" style="5" hidden="1" customWidth="1"/>
    <col min="9" max="9" width="8" style="6" bestFit="1" customWidth="1"/>
    <col min="10" max="10" width="5.42578125" style="6" bestFit="1" customWidth="1"/>
    <col min="11" max="11" width="31.140625" style="7" bestFit="1" customWidth="1"/>
    <col min="12" max="12" width="27.42578125" style="7" bestFit="1" customWidth="1"/>
    <col min="13" max="17" width="8.140625" style="7" bestFit="1" customWidth="1"/>
    <col min="18" max="18" width="4.140625" style="7" bestFit="1" customWidth="1"/>
    <col min="19" max="19" width="4.85546875" style="7" bestFit="1" customWidth="1"/>
    <col min="20" max="20" width="3.42578125" style="7" bestFit="1" customWidth="1"/>
    <col min="21" max="21" width="5.7109375" style="7" bestFit="1" customWidth="1"/>
    <col min="22" max="22" width="4.140625" style="7" bestFit="1" customWidth="1"/>
    <col min="23" max="23" width="4.85546875" style="7" bestFit="1" customWidth="1"/>
    <col min="24" max="24" width="3.42578125" style="7" bestFit="1" customWidth="1"/>
    <col min="25" max="25" width="4.85546875" style="7" bestFit="1" customWidth="1"/>
    <col min="26" max="26" width="5.42578125" style="8" bestFit="1" customWidth="1"/>
    <col min="27" max="16384" width="6" style="5"/>
  </cols>
  <sheetData>
    <row r="2" spans="1:26">
      <c r="B2" s="5" t="s">
        <v>0</v>
      </c>
      <c r="C2" s="5">
        <v>20</v>
      </c>
      <c r="D2" s="5">
        <v>20</v>
      </c>
      <c r="F2" s="5" t="s">
        <v>33</v>
      </c>
      <c r="G2" s="5" t="s">
        <v>34</v>
      </c>
    </row>
    <row r="3" spans="1:26">
      <c r="B3" s="5" t="s">
        <v>1</v>
      </c>
      <c r="C3" s="5">
        <v>11</v>
      </c>
      <c r="E3" s="5" t="s">
        <v>35</v>
      </c>
      <c r="F3" s="9">
        <f>TIME(0,C2*60/C3,0)</f>
        <v>7.5694444444444439E-2</v>
      </c>
      <c r="G3" s="9">
        <f>TIME(0,D2*60/C3,0)</f>
        <v>7.5694444444444439E-2</v>
      </c>
    </row>
    <row r="4" spans="1:26">
      <c r="B4" s="5" t="s">
        <v>2</v>
      </c>
      <c r="C4" s="5">
        <v>8</v>
      </c>
      <c r="E4" s="5" t="s">
        <v>36</v>
      </c>
      <c r="F4" s="9">
        <f>TIME(0,C2*60/C4,0)</f>
        <v>0.10416666666666667</v>
      </c>
      <c r="G4" s="9">
        <f>TIME(0,D2*60/C4,0)</f>
        <v>0.10416666666666667</v>
      </c>
    </row>
    <row r="5" spans="1:26">
      <c r="B5" s="5" t="s">
        <v>3</v>
      </c>
      <c r="C5" s="10">
        <v>2.7777777777777776E-2</v>
      </c>
    </row>
    <row r="6" spans="1:26" ht="23.25">
      <c r="I6" s="11"/>
      <c r="K6" s="16" t="s">
        <v>30</v>
      </c>
    </row>
    <row r="8" spans="1:26"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18</v>
      </c>
      <c r="I8" s="6" t="s">
        <v>9</v>
      </c>
      <c r="J8" s="6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16</v>
      </c>
      <c r="P8" s="7" t="s">
        <v>15</v>
      </c>
      <c r="Q8" s="7" t="s">
        <v>17</v>
      </c>
      <c r="R8" s="7" t="s">
        <v>19</v>
      </c>
      <c r="S8" s="7" t="s">
        <v>20</v>
      </c>
      <c r="T8" s="7" t="s">
        <v>21</v>
      </c>
      <c r="U8" s="7" t="s">
        <v>22</v>
      </c>
      <c r="V8" s="7" t="s">
        <v>23</v>
      </c>
      <c r="W8" s="7" t="s">
        <v>24</v>
      </c>
      <c r="X8" s="7" t="s">
        <v>25</v>
      </c>
      <c r="Y8" s="7" t="s">
        <v>26</v>
      </c>
      <c r="Z8" s="12" t="s">
        <v>27</v>
      </c>
    </row>
    <row r="9" spans="1:26" ht="15.75">
      <c r="A9" s="5">
        <f t="shared" ref="A9:A39" si="0">Z9</f>
        <v>48.339133185700724</v>
      </c>
      <c r="B9" s="5">
        <f t="shared" ref="B9:B39" si="1">J9</f>
        <v>318</v>
      </c>
      <c r="C9" s="5">
        <v>44</v>
      </c>
      <c r="D9" s="5">
        <v>48</v>
      </c>
      <c r="E9" s="5">
        <v>48</v>
      </c>
      <c r="F9" s="5">
        <v>50</v>
      </c>
      <c r="I9" s="17" t="s">
        <v>64</v>
      </c>
      <c r="J9" s="3">
        <v>318</v>
      </c>
      <c r="K9" s="1" t="s">
        <v>142</v>
      </c>
      <c r="L9" s="1" t="s">
        <v>143</v>
      </c>
      <c r="M9" s="2">
        <v>0.44444444444444442</v>
      </c>
      <c r="N9" s="2">
        <v>0.52048611111111109</v>
      </c>
      <c r="O9" s="2">
        <v>0.5229166666666667</v>
      </c>
      <c r="P9" s="2">
        <v>0.62395833333333328</v>
      </c>
      <c r="Q9" s="2">
        <v>0.62615740740740744</v>
      </c>
      <c r="R9" s="13">
        <f t="shared" ref="R9:R39" si="2">IF((HOUR(O9)*60+MINUTE(O9))-(HOUR(N9)*60+MINUTE(N9))&lt;3,3,(HOUR(O9)*60+MINUTE(O9))-(HOUR(N9)*60+MINUTE(N9)))</f>
        <v>4</v>
      </c>
      <c r="S9" s="14">
        <f t="shared" ref="S9:S39" si="3">$C$2*60/((HOUR(N9)*60+MINUTE(N9))-(HOUR(M9)*60+MINUTE(M9)))</f>
        <v>11.009174311926605</v>
      </c>
      <c r="T9" s="7">
        <f t="shared" ref="T9:T39" si="4">(C9+D9)/2</f>
        <v>46</v>
      </c>
      <c r="U9" s="14">
        <f t="shared" ref="U9:U39" si="5">IF(((HOUR(N9)*60+MINUTE(N9))-(HOUR(M9)*60+MINUTE(M9)))&lt;INT($C$2*60/$C$3),0,(S9*2-$C$4)*100/(T9+3*R9))</f>
        <v>24.169566592850362</v>
      </c>
      <c r="V9" s="13">
        <f t="shared" ref="V9:V39" si="6">IF((HOUR(Q9)*60+MINUTE(Q9))-(HOUR(P9)*60+MINUTE(P9))&lt;3,3,(HOUR(Q9)*60+MINUTE(Q9))-(HOUR(P9)*60+MINUTE(P9)))</f>
        <v>3</v>
      </c>
      <c r="W9" s="14">
        <f t="shared" ref="W9:W39" si="7">$D$2*60/((HOUR(P9)*60+MINUTE(P9))-(HOUR(N9)*60+MINUTE(N9)+MINUTE($C$5)))</f>
        <v>11.009174311926605</v>
      </c>
      <c r="X9" s="7">
        <f t="shared" ref="X9:X39" si="8">(E9+F9)/2</f>
        <v>49</v>
      </c>
      <c r="Y9" s="14">
        <f t="shared" ref="Y9:Y39" si="9">IF(((HOUR(P9)*60+MINUTE(P9))-(HOUR(N9)*60+MINUTE(N9)+MINUTE($C$5)))&lt;INT($D$2*60/$C$3),0,(W9*2-$C$4)*100/(X9+3*V9))</f>
        <v>24.169566592850362</v>
      </c>
      <c r="Z9" s="15">
        <f>IF(G9="X",0,U9+Y9)</f>
        <v>48.339133185700724</v>
      </c>
    </row>
    <row r="10" spans="1:26" ht="15.75">
      <c r="A10" s="5">
        <f t="shared" si="0"/>
        <v>47.899428769257398</v>
      </c>
      <c r="B10" s="5">
        <f t="shared" si="1"/>
        <v>308</v>
      </c>
      <c r="C10" s="5">
        <v>44</v>
      </c>
      <c r="D10" s="5">
        <v>44</v>
      </c>
      <c r="E10" s="5">
        <v>44</v>
      </c>
      <c r="F10" s="5">
        <v>44</v>
      </c>
      <c r="I10" s="17" t="s">
        <v>65</v>
      </c>
      <c r="J10" s="3">
        <v>308</v>
      </c>
      <c r="K10" s="1" t="s">
        <v>122</v>
      </c>
      <c r="L10" s="1" t="s">
        <v>123</v>
      </c>
      <c r="M10" s="2">
        <v>0.41944444444444445</v>
      </c>
      <c r="N10" s="2">
        <v>0.49531249999999999</v>
      </c>
      <c r="O10" s="2">
        <v>0.49731481481481482</v>
      </c>
      <c r="P10" s="2">
        <v>0.5992939814814815</v>
      </c>
      <c r="Q10" s="2">
        <v>0.60122685185185187</v>
      </c>
      <c r="R10" s="13">
        <f t="shared" si="2"/>
        <v>3</v>
      </c>
      <c r="S10" s="14">
        <f t="shared" si="3"/>
        <v>11.009174311926605</v>
      </c>
      <c r="T10" s="7">
        <f t="shared" si="4"/>
        <v>44</v>
      </c>
      <c r="U10" s="14">
        <f t="shared" si="5"/>
        <v>26.449714384628699</v>
      </c>
      <c r="V10" s="13">
        <f t="shared" si="6"/>
        <v>3</v>
      </c>
      <c r="W10" s="14">
        <f t="shared" si="7"/>
        <v>11.009174311926605</v>
      </c>
      <c r="X10" s="7">
        <f t="shared" si="8"/>
        <v>44</v>
      </c>
      <c r="Y10" s="14">
        <f t="shared" si="9"/>
        <v>26.449714384628699</v>
      </c>
      <c r="Z10" s="15">
        <f>IF(G10="X",0,U10+Y10)-5</f>
        <v>47.899428769257398</v>
      </c>
    </row>
    <row r="11" spans="1:26" ht="15.75">
      <c r="A11" s="5">
        <f t="shared" si="0"/>
        <v>47.519825843570203</v>
      </c>
      <c r="B11" s="5">
        <f t="shared" si="1"/>
        <v>411</v>
      </c>
      <c r="C11" s="5">
        <v>52</v>
      </c>
      <c r="D11" s="5">
        <v>48</v>
      </c>
      <c r="E11" s="5">
        <v>50</v>
      </c>
      <c r="F11" s="5">
        <v>50</v>
      </c>
      <c r="I11" s="17" t="s">
        <v>66</v>
      </c>
      <c r="J11" s="3">
        <v>411</v>
      </c>
      <c r="K11" s="1" t="s">
        <v>170</v>
      </c>
      <c r="L11" s="1" t="s">
        <v>171</v>
      </c>
      <c r="M11" s="2">
        <v>0.45</v>
      </c>
      <c r="N11" s="2">
        <v>0.52577546296296296</v>
      </c>
      <c r="O11" s="2">
        <v>0.52840277777777778</v>
      </c>
      <c r="P11" s="2">
        <v>0.62921296296296292</v>
      </c>
      <c r="Q11" s="2">
        <v>0.63190972222222219</v>
      </c>
      <c r="R11" s="13">
        <f t="shared" si="2"/>
        <v>3</v>
      </c>
      <c r="S11" s="14">
        <f t="shared" si="3"/>
        <v>11.009174311926605</v>
      </c>
      <c r="T11" s="7">
        <f t="shared" si="4"/>
        <v>50</v>
      </c>
      <c r="U11" s="14">
        <f t="shared" si="5"/>
        <v>23.759912921785102</v>
      </c>
      <c r="V11" s="13">
        <f t="shared" si="6"/>
        <v>3</v>
      </c>
      <c r="W11" s="14">
        <f t="shared" si="7"/>
        <v>11.009174311926605</v>
      </c>
      <c r="X11" s="7">
        <f t="shared" si="8"/>
        <v>50</v>
      </c>
      <c r="Y11" s="14">
        <f t="shared" si="9"/>
        <v>23.759912921785102</v>
      </c>
      <c r="Z11" s="15">
        <f t="shared" ref="Z11:Z25" si="10">IF(G11="X",0,U11+Y11)</f>
        <v>47.519825843570203</v>
      </c>
    </row>
    <row r="12" spans="1:26" ht="15.75">
      <c r="A12" s="5">
        <f t="shared" si="0"/>
        <v>47.054596779367415</v>
      </c>
      <c r="B12" s="5">
        <f t="shared" si="1"/>
        <v>306</v>
      </c>
      <c r="C12" s="5">
        <v>48</v>
      </c>
      <c r="D12" s="5">
        <v>44</v>
      </c>
      <c r="E12" s="5">
        <v>60</v>
      </c>
      <c r="F12" s="5">
        <v>52</v>
      </c>
      <c r="I12" s="17" t="s">
        <v>67</v>
      </c>
      <c r="J12" s="3">
        <v>306</v>
      </c>
      <c r="K12" s="1" t="s">
        <v>118</v>
      </c>
      <c r="L12" s="1" t="s">
        <v>119</v>
      </c>
      <c r="M12" s="2">
        <v>0.41944444444444445</v>
      </c>
      <c r="N12" s="2">
        <v>0.49541666666666667</v>
      </c>
      <c r="O12" s="2">
        <v>0.49724537037037037</v>
      </c>
      <c r="P12" s="2">
        <v>0.59869212962962959</v>
      </c>
      <c r="Q12" s="2">
        <v>0.60100694444444447</v>
      </c>
      <c r="R12" s="13">
        <f t="shared" si="2"/>
        <v>3</v>
      </c>
      <c r="S12" s="14">
        <f t="shared" si="3"/>
        <v>11.009174311926605</v>
      </c>
      <c r="T12" s="7">
        <f t="shared" si="4"/>
        <v>46</v>
      </c>
      <c r="U12" s="14">
        <f t="shared" si="5"/>
        <v>25.487906588824018</v>
      </c>
      <c r="V12" s="13">
        <f t="shared" si="6"/>
        <v>3</v>
      </c>
      <c r="W12" s="14">
        <f t="shared" si="7"/>
        <v>11.009174311926605</v>
      </c>
      <c r="X12" s="7">
        <f t="shared" si="8"/>
        <v>56</v>
      </c>
      <c r="Y12" s="14">
        <f t="shared" si="9"/>
        <v>21.566690190543401</v>
      </c>
      <c r="Z12" s="15">
        <f t="shared" si="10"/>
        <v>47.054596779367415</v>
      </c>
    </row>
    <row r="13" spans="1:26" ht="15.75">
      <c r="A13" s="5">
        <f t="shared" si="0"/>
        <v>46.740812305151024</v>
      </c>
      <c r="B13" s="5">
        <f t="shared" si="1"/>
        <v>311</v>
      </c>
      <c r="C13" s="5">
        <v>44</v>
      </c>
      <c r="D13" s="5">
        <v>48</v>
      </c>
      <c r="E13" s="5">
        <v>48</v>
      </c>
      <c r="F13" s="5">
        <v>52</v>
      </c>
      <c r="I13" s="17" t="s">
        <v>68</v>
      </c>
      <c r="J13" s="3">
        <v>311</v>
      </c>
      <c r="K13" s="1" t="s">
        <v>128</v>
      </c>
      <c r="L13" s="1" t="s">
        <v>129</v>
      </c>
      <c r="M13" s="2">
        <v>0.4368055555555555</v>
      </c>
      <c r="N13" s="2">
        <v>0.51277777777777778</v>
      </c>
      <c r="O13" s="2">
        <v>0.51598379629629632</v>
      </c>
      <c r="P13" s="2">
        <v>0.6162037037037037</v>
      </c>
      <c r="Q13" s="2">
        <v>0.61844907407407412</v>
      </c>
      <c r="R13" s="13">
        <f t="shared" si="2"/>
        <v>5</v>
      </c>
      <c r="S13" s="14">
        <f t="shared" si="3"/>
        <v>11.009174311926605</v>
      </c>
      <c r="T13" s="7">
        <f t="shared" si="4"/>
        <v>46</v>
      </c>
      <c r="U13" s="14">
        <f t="shared" si="5"/>
        <v>22.980899383365919</v>
      </c>
      <c r="V13" s="13">
        <f t="shared" si="6"/>
        <v>3</v>
      </c>
      <c r="W13" s="14">
        <f t="shared" si="7"/>
        <v>11.009174311926605</v>
      </c>
      <c r="X13" s="7">
        <f t="shared" si="8"/>
        <v>50</v>
      </c>
      <c r="Y13" s="14">
        <f t="shared" si="9"/>
        <v>23.759912921785102</v>
      </c>
      <c r="Z13" s="15">
        <f t="shared" si="10"/>
        <v>46.740812305151024</v>
      </c>
    </row>
    <row r="14" spans="1:26" ht="15.75">
      <c r="A14" s="5">
        <f t="shared" si="0"/>
        <v>45.961798766731839</v>
      </c>
      <c r="B14" s="5">
        <f t="shared" si="1"/>
        <v>326</v>
      </c>
      <c r="C14" s="5">
        <v>52</v>
      </c>
      <c r="D14" s="5">
        <v>52</v>
      </c>
      <c r="E14" s="5">
        <v>52</v>
      </c>
      <c r="F14" s="5">
        <v>52</v>
      </c>
      <c r="I14" s="17" t="s">
        <v>69</v>
      </c>
      <c r="J14" s="3">
        <v>326</v>
      </c>
      <c r="K14" s="1" t="s">
        <v>154</v>
      </c>
      <c r="L14" s="1" t="s">
        <v>155</v>
      </c>
      <c r="M14" s="2">
        <v>0.45277777777777778</v>
      </c>
      <c r="N14" s="2">
        <v>0.52868055555555549</v>
      </c>
      <c r="O14" s="2">
        <v>0.53107638888888886</v>
      </c>
      <c r="P14" s="2">
        <v>0.63215277777777779</v>
      </c>
      <c r="Q14" s="2">
        <v>0.63467592592592592</v>
      </c>
      <c r="R14" s="13">
        <f t="shared" si="2"/>
        <v>3</v>
      </c>
      <c r="S14" s="14">
        <f t="shared" si="3"/>
        <v>11.009174311926605</v>
      </c>
      <c r="T14" s="7">
        <f t="shared" si="4"/>
        <v>52</v>
      </c>
      <c r="U14" s="14">
        <f t="shared" si="5"/>
        <v>22.980899383365919</v>
      </c>
      <c r="V14" s="13">
        <f t="shared" si="6"/>
        <v>3</v>
      </c>
      <c r="W14" s="14">
        <f t="shared" si="7"/>
        <v>11.009174311926605</v>
      </c>
      <c r="X14" s="7">
        <f t="shared" si="8"/>
        <v>52</v>
      </c>
      <c r="Y14" s="14">
        <f t="shared" si="9"/>
        <v>22.980899383365919</v>
      </c>
      <c r="Z14" s="15">
        <f t="shared" si="10"/>
        <v>45.961798766731839</v>
      </c>
    </row>
    <row r="15" spans="1:26" ht="15.75">
      <c r="A15" s="5">
        <f t="shared" si="0"/>
        <v>45.516502470746218</v>
      </c>
      <c r="B15" s="5">
        <f t="shared" si="1"/>
        <v>303</v>
      </c>
      <c r="C15" s="5">
        <v>56</v>
      </c>
      <c r="D15" s="5">
        <v>60</v>
      </c>
      <c r="E15" s="5">
        <v>48</v>
      </c>
      <c r="F15" s="5">
        <v>48</v>
      </c>
      <c r="I15" s="17" t="s">
        <v>70</v>
      </c>
      <c r="J15" s="3">
        <v>303</v>
      </c>
      <c r="K15" s="1" t="s">
        <v>114</v>
      </c>
      <c r="L15" s="1" t="s">
        <v>115</v>
      </c>
      <c r="M15" s="2">
        <v>0.44444444444444442</v>
      </c>
      <c r="N15" s="2">
        <v>0.52042824074074068</v>
      </c>
      <c r="O15" s="2">
        <v>0.52244212962962966</v>
      </c>
      <c r="P15" s="2">
        <v>0.62385416666666671</v>
      </c>
      <c r="Q15" s="2">
        <v>0.62587962962962962</v>
      </c>
      <c r="R15" s="13">
        <f t="shared" si="2"/>
        <v>3</v>
      </c>
      <c r="S15" s="14">
        <f t="shared" si="3"/>
        <v>11.009174311926605</v>
      </c>
      <c r="T15" s="7">
        <f t="shared" si="4"/>
        <v>58</v>
      </c>
      <c r="U15" s="14">
        <f t="shared" si="5"/>
        <v>20.922908393810761</v>
      </c>
      <c r="V15" s="13">
        <f t="shared" si="6"/>
        <v>3</v>
      </c>
      <c r="W15" s="14">
        <f t="shared" si="7"/>
        <v>11.009174311926605</v>
      </c>
      <c r="X15" s="7">
        <f t="shared" si="8"/>
        <v>48</v>
      </c>
      <c r="Y15" s="14">
        <f t="shared" si="9"/>
        <v>24.593594076935457</v>
      </c>
      <c r="Z15" s="15">
        <f t="shared" si="10"/>
        <v>45.516502470746218</v>
      </c>
    </row>
    <row r="16" spans="1:26" ht="15.75">
      <c r="A16" s="5">
        <f t="shared" si="0"/>
        <v>43.979132937578697</v>
      </c>
      <c r="B16" s="5">
        <f t="shared" si="1"/>
        <v>406</v>
      </c>
      <c r="C16" s="5">
        <v>56</v>
      </c>
      <c r="D16" s="5">
        <v>56</v>
      </c>
      <c r="E16" s="5">
        <v>48</v>
      </c>
      <c r="F16" s="5">
        <v>48</v>
      </c>
      <c r="I16" s="17" t="s">
        <v>71</v>
      </c>
      <c r="J16" s="3">
        <v>406</v>
      </c>
      <c r="K16" s="1" t="s">
        <v>164</v>
      </c>
      <c r="L16" s="1" t="s">
        <v>165</v>
      </c>
      <c r="M16" s="2">
        <v>0.43472222222222223</v>
      </c>
      <c r="N16" s="2">
        <v>0.51082175925925932</v>
      </c>
      <c r="O16" s="2">
        <v>0.51346064814814818</v>
      </c>
      <c r="P16" s="2">
        <v>0.61416666666666664</v>
      </c>
      <c r="Q16" s="2">
        <v>0.61674768518518519</v>
      </c>
      <c r="R16" s="13">
        <f t="shared" si="2"/>
        <v>4</v>
      </c>
      <c r="S16" s="14">
        <f t="shared" si="3"/>
        <v>11.009174311926605</v>
      </c>
      <c r="T16" s="7">
        <f t="shared" si="4"/>
        <v>56</v>
      </c>
      <c r="U16" s="14">
        <f t="shared" si="5"/>
        <v>20.615218564490014</v>
      </c>
      <c r="V16" s="13">
        <f t="shared" si="6"/>
        <v>4</v>
      </c>
      <c r="W16" s="14">
        <f t="shared" si="7"/>
        <v>11.009174311926605</v>
      </c>
      <c r="X16" s="7">
        <f t="shared" si="8"/>
        <v>48</v>
      </c>
      <c r="Y16" s="14">
        <f t="shared" si="9"/>
        <v>23.363914373088683</v>
      </c>
      <c r="Z16" s="15">
        <f t="shared" si="10"/>
        <v>43.979132937578697</v>
      </c>
    </row>
    <row r="17" spans="1:26" ht="15" customHeight="1">
      <c r="A17" s="5">
        <f t="shared" si="0"/>
        <v>42.86656558647924</v>
      </c>
      <c r="B17" s="5">
        <f t="shared" si="1"/>
        <v>328</v>
      </c>
      <c r="C17" s="5">
        <v>52</v>
      </c>
      <c r="D17" s="5">
        <v>56</v>
      </c>
      <c r="E17" s="5">
        <v>48</v>
      </c>
      <c r="F17" s="5">
        <v>52</v>
      </c>
      <c r="I17" s="17" t="s">
        <v>72</v>
      </c>
      <c r="J17" s="3">
        <v>328</v>
      </c>
      <c r="K17" s="1" t="s">
        <v>156</v>
      </c>
      <c r="L17" s="1" t="s">
        <v>157</v>
      </c>
      <c r="M17" s="2">
        <v>0.45277777777777778</v>
      </c>
      <c r="N17" s="2">
        <v>0.52869212962962964</v>
      </c>
      <c r="O17" s="2">
        <v>0.53113425925925928</v>
      </c>
      <c r="P17" s="2">
        <v>0.6321296296296296</v>
      </c>
      <c r="Q17" s="2">
        <v>0.6361458333333333</v>
      </c>
      <c r="R17" s="13">
        <f t="shared" si="2"/>
        <v>3</v>
      </c>
      <c r="S17" s="14">
        <f t="shared" si="3"/>
        <v>11.009174311926605</v>
      </c>
      <c r="T17" s="7">
        <f t="shared" si="4"/>
        <v>54</v>
      </c>
      <c r="U17" s="14">
        <f t="shared" si="5"/>
        <v>22.251347021989222</v>
      </c>
      <c r="V17" s="13">
        <f t="shared" si="6"/>
        <v>6</v>
      </c>
      <c r="W17" s="14">
        <f t="shared" si="7"/>
        <v>11.009174311926605</v>
      </c>
      <c r="X17" s="7">
        <f t="shared" si="8"/>
        <v>50</v>
      </c>
      <c r="Y17" s="14">
        <f t="shared" si="9"/>
        <v>20.615218564490014</v>
      </c>
      <c r="Z17" s="15">
        <f t="shared" si="10"/>
        <v>42.86656558647924</v>
      </c>
    </row>
    <row r="18" spans="1:26" ht="15.75">
      <c r="A18" s="5">
        <f t="shared" si="0"/>
        <v>41.958362738179247</v>
      </c>
      <c r="B18" s="5">
        <f t="shared" si="1"/>
        <v>310</v>
      </c>
      <c r="C18" s="5">
        <v>56</v>
      </c>
      <c r="D18" s="5">
        <v>56</v>
      </c>
      <c r="E18" s="5">
        <v>40</v>
      </c>
      <c r="F18" s="5">
        <v>40</v>
      </c>
      <c r="I18" s="17" t="s">
        <v>73</v>
      </c>
      <c r="J18" s="3">
        <v>310</v>
      </c>
      <c r="K18" s="1" t="s">
        <v>126</v>
      </c>
      <c r="L18" s="1" t="s">
        <v>127</v>
      </c>
      <c r="M18" s="2">
        <v>0.42499999999999999</v>
      </c>
      <c r="N18" s="2">
        <v>0.50872685185185185</v>
      </c>
      <c r="O18" s="2">
        <v>0.51413194444444443</v>
      </c>
      <c r="P18" s="2">
        <v>0.61196759259259259</v>
      </c>
      <c r="Q18" s="2">
        <v>0.61523148148148155</v>
      </c>
      <c r="R18" s="13">
        <f t="shared" si="2"/>
        <v>8</v>
      </c>
      <c r="S18" s="14">
        <f t="shared" si="3"/>
        <v>10</v>
      </c>
      <c r="T18" s="7">
        <f t="shared" si="4"/>
        <v>56</v>
      </c>
      <c r="U18" s="14">
        <f t="shared" si="5"/>
        <v>15</v>
      </c>
      <c r="V18" s="13">
        <f t="shared" si="6"/>
        <v>4</v>
      </c>
      <c r="W18" s="14">
        <f t="shared" si="7"/>
        <v>11.009174311926605</v>
      </c>
      <c r="X18" s="7">
        <f t="shared" si="8"/>
        <v>40</v>
      </c>
      <c r="Y18" s="14">
        <f t="shared" si="9"/>
        <v>26.95836273817925</v>
      </c>
      <c r="Z18" s="15">
        <f t="shared" si="10"/>
        <v>41.958362738179247</v>
      </c>
    </row>
    <row r="19" spans="1:26" ht="15.75">
      <c r="A19" s="5">
        <f t="shared" si="0"/>
        <v>41.320893817272378</v>
      </c>
      <c r="B19" s="5">
        <f t="shared" si="1"/>
        <v>410</v>
      </c>
      <c r="C19" s="5">
        <v>52</v>
      </c>
      <c r="D19" s="5">
        <v>54</v>
      </c>
      <c r="E19" s="5">
        <v>52</v>
      </c>
      <c r="F19" s="5">
        <v>56</v>
      </c>
      <c r="I19" s="17" t="s">
        <v>74</v>
      </c>
      <c r="J19" s="3">
        <v>410</v>
      </c>
      <c r="K19" s="1" t="s">
        <v>168</v>
      </c>
      <c r="L19" s="1" t="s">
        <v>169</v>
      </c>
      <c r="M19" s="2">
        <v>0.43055555555555558</v>
      </c>
      <c r="N19" s="2">
        <v>0.50976851851851845</v>
      </c>
      <c r="O19" s="2">
        <v>0.51313657407407409</v>
      </c>
      <c r="P19" s="2">
        <v>0.61372685185185183</v>
      </c>
      <c r="Q19" s="2">
        <v>0.61662037037037043</v>
      </c>
      <c r="R19" s="13">
        <f t="shared" si="2"/>
        <v>4</v>
      </c>
      <c r="S19" s="14">
        <f t="shared" si="3"/>
        <v>10.526315789473685</v>
      </c>
      <c r="T19" s="7">
        <f t="shared" si="4"/>
        <v>53</v>
      </c>
      <c r="U19" s="14">
        <f t="shared" si="5"/>
        <v>20.080971659919033</v>
      </c>
      <c r="V19" s="13">
        <f t="shared" si="6"/>
        <v>4</v>
      </c>
      <c r="W19" s="14">
        <f t="shared" si="7"/>
        <v>11.009174311926605</v>
      </c>
      <c r="X19" s="7">
        <f t="shared" si="8"/>
        <v>54</v>
      </c>
      <c r="Y19" s="14">
        <f t="shared" si="9"/>
        <v>21.239922157353348</v>
      </c>
      <c r="Z19" s="15">
        <f t="shared" si="10"/>
        <v>41.320893817272378</v>
      </c>
    </row>
    <row r="20" spans="1:26" ht="15.75">
      <c r="A20" s="5">
        <f t="shared" si="0"/>
        <v>41.239355674757448</v>
      </c>
      <c r="B20" s="5">
        <f t="shared" si="1"/>
        <v>307</v>
      </c>
      <c r="C20" s="5">
        <v>56</v>
      </c>
      <c r="D20" s="5">
        <v>60</v>
      </c>
      <c r="E20" s="5">
        <v>60</v>
      </c>
      <c r="F20" s="5">
        <v>60</v>
      </c>
      <c r="I20" s="17" t="s">
        <v>75</v>
      </c>
      <c r="J20" s="3">
        <v>307</v>
      </c>
      <c r="K20" s="1" t="s">
        <v>120</v>
      </c>
      <c r="L20" s="1" t="s">
        <v>121</v>
      </c>
      <c r="M20" s="2">
        <v>0.41944444444444445</v>
      </c>
      <c r="N20" s="2">
        <v>0.49537037037037041</v>
      </c>
      <c r="O20" s="2">
        <v>0.49787037037037035</v>
      </c>
      <c r="P20" s="2">
        <v>0.59866898148148151</v>
      </c>
      <c r="Q20" s="2">
        <v>0.60114583333333338</v>
      </c>
      <c r="R20" s="13">
        <f t="shared" si="2"/>
        <v>3</v>
      </c>
      <c r="S20" s="14">
        <f t="shared" si="3"/>
        <v>11.009174311926605</v>
      </c>
      <c r="T20" s="7">
        <f t="shared" si="4"/>
        <v>58</v>
      </c>
      <c r="U20" s="14">
        <f t="shared" si="5"/>
        <v>20.922908393810761</v>
      </c>
      <c r="V20" s="13">
        <f t="shared" si="6"/>
        <v>3</v>
      </c>
      <c r="W20" s="14">
        <f t="shared" si="7"/>
        <v>11.009174311926605</v>
      </c>
      <c r="X20" s="7">
        <f t="shared" si="8"/>
        <v>60</v>
      </c>
      <c r="Y20" s="14">
        <f t="shared" si="9"/>
        <v>20.316447280946683</v>
      </c>
      <c r="Z20" s="15">
        <f t="shared" si="10"/>
        <v>41.239355674757448</v>
      </c>
    </row>
    <row r="21" spans="1:26" ht="15.75">
      <c r="A21" s="5">
        <f t="shared" si="0"/>
        <v>40.456994585434948</v>
      </c>
      <c r="B21" s="5">
        <f t="shared" si="1"/>
        <v>414</v>
      </c>
      <c r="C21" s="5">
        <v>52</v>
      </c>
      <c r="D21" s="5">
        <v>56</v>
      </c>
      <c r="E21" s="5">
        <v>54</v>
      </c>
      <c r="F21" s="5">
        <v>52</v>
      </c>
      <c r="I21" s="17" t="s">
        <v>76</v>
      </c>
      <c r="J21" s="3">
        <v>414</v>
      </c>
      <c r="K21" s="1" t="s">
        <v>172</v>
      </c>
      <c r="L21" s="1" t="s">
        <v>173</v>
      </c>
      <c r="M21" s="2">
        <v>0.44722222222222219</v>
      </c>
      <c r="N21" s="2">
        <v>0.5229166666666667</v>
      </c>
      <c r="O21" s="2">
        <v>0.5254050925925926</v>
      </c>
      <c r="P21" s="2">
        <v>0.62707175925925929</v>
      </c>
      <c r="Q21" s="2">
        <v>0.63261574074074078</v>
      </c>
      <c r="R21" s="13">
        <f t="shared" si="2"/>
        <v>3</v>
      </c>
      <c r="S21" s="14">
        <f t="shared" si="3"/>
        <v>11.009174311926605</v>
      </c>
      <c r="T21" s="7">
        <f t="shared" si="4"/>
        <v>54</v>
      </c>
      <c r="U21" s="14">
        <f t="shared" si="5"/>
        <v>22.251347021989222</v>
      </c>
      <c r="V21" s="13">
        <f t="shared" si="6"/>
        <v>8</v>
      </c>
      <c r="W21" s="14">
        <f t="shared" si="7"/>
        <v>11.009174311926605</v>
      </c>
      <c r="X21" s="7">
        <f t="shared" si="8"/>
        <v>53</v>
      </c>
      <c r="Y21" s="14">
        <f t="shared" si="9"/>
        <v>18.205647563445726</v>
      </c>
      <c r="Z21" s="15">
        <f t="shared" si="10"/>
        <v>40.456994585434948</v>
      </c>
    </row>
    <row r="22" spans="1:26" ht="15.75">
      <c r="A22" s="5">
        <f t="shared" si="0"/>
        <v>40.060600272289236</v>
      </c>
      <c r="B22" s="5">
        <f t="shared" si="1"/>
        <v>403</v>
      </c>
      <c r="C22" s="5">
        <v>64</v>
      </c>
      <c r="D22" s="5">
        <v>60</v>
      </c>
      <c r="E22" s="5">
        <v>60</v>
      </c>
      <c r="F22" s="5">
        <v>60</v>
      </c>
      <c r="I22" s="17" t="s">
        <v>174</v>
      </c>
      <c r="J22" s="3">
        <v>403</v>
      </c>
      <c r="K22" s="1" t="s">
        <v>160</v>
      </c>
      <c r="L22" s="1" t="s">
        <v>161</v>
      </c>
      <c r="M22" s="2">
        <v>0.43333333333333335</v>
      </c>
      <c r="N22" s="2">
        <v>0.50921296296296303</v>
      </c>
      <c r="O22" s="2">
        <v>0.51069444444444445</v>
      </c>
      <c r="P22" s="2">
        <v>0.6128703703703704</v>
      </c>
      <c r="Q22" s="2">
        <v>0.61436342592592597</v>
      </c>
      <c r="R22" s="13">
        <f t="shared" si="2"/>
        <v>3</v>
      </c>
      <c r="S22" s="14">
        <f t="shared" si="3"/>
        <v>11.009174311926605</v>
      </c>
      <c r="T22" s="7">
        <f t="shared" si="4"/>
        <v>62</v>
      </c>
      <c r="U22" s="14">
        <f t="shared" si="5"/>
        <v>19.744152991342549</v>
      </c>
      <c r="V22" s="13">
        <f t="shared" si="6"/>
        <v>3</v>
      </c>
      <c r="W22" s="14">
        <f t="shared" si="7"/>
        <v>11.009174311926605</v>
      </c>
      <c r="X22" s="7">
        <f t="shared" si="8"/>
        <v>60</v>
      </c>
      <c r="Y22" s="14">
        <f t="shared" si="9"/>
        <v>20.316447280946683</v>
      </c>
      <c r="Z22" s="15">
        <f t="shared" si="10"/>
        <v>40.060600272289236</v>
      </c>
    </row>
    <row r="23" spans="1:26" ht="15.75">
      <c r="A23" s="5">
        <f t="shared" si="0"/>
        <v>39.810265004118506</v>
      </c>
      <c r="B23" s="5">
        <f t="shared" si="1"/>
        <v>407</v>
      </c>
      <c r="C23" s="5">
        <v>56</v>
      </c>
      <c r="D23" s="5">
        <v>56</v>
      </c>
      <c r="E23" s="5">
        <v>52</v>
      </c>
      <c r="F23" s="5">
        <v>60</v>
      </c>
      <c r="I23" s="17" t="s">
        <v>175</v>
      </c>
      <c r="J23" s="3">
        <v>407</v>
      </c>
      <c r="K23" s="1" t="s">
        <v>166</v>
      </c>
      <c r="L23" s="1" t="s">
        <v>167</v>
      </c>
      <c r="M23" s="2">
        <v>0.43055555555555558</v>
      </c>
      <c r="N23" s="2">
        <v>0.50975694444444442</v>
      </c>
      <c r="O23" s="2">
        <v>0.51317129629629632</v>
      </c>
      <c r="P23" s="2">
        <v>0.61373842592592587</v>
      </c>
      <c r="Q23" s="2">
        <v>0.61656250000000001</v>
      </c>
      <c r="R23" s="13">
        <f t="shared" si="2"/>
        <v>4</v>
      </c>
      <c r="S23" s="14">
        <f t="shared" si="3"/>
        <v>10.526315789473685</v>
      </c>
      <c r="T23" s="7">
        <f t="shared" si="4"/>
        <v>56</v>
      </c>
      <c r="U23" s="14">
        <f t="shared" si="5"/>
        <v>19.195046439628488</v>
      </c>
      <c r="V23" s="13">
        <f t="shared" si="6"/>
        <v>4</v>
      </c>
      <c r="W23" s="14">
        <f t="shared" si="7"/>
        <v>11.009174311926605</v>
      </c>
      <c r="X23" s="7">
        <f t="shared" si="8"/>
        <v>56</v>
      </c>
      <c r="Y23" s="14">
        <f t="shared" si="9"/>
        <v>20.615218564490014</v>
      </c>
      <c r="Z23" s="15">
        <f t="shared" si="10"/>
        <v>39.810265004118506</v>
      </c>
    </row>
    <row r="24" spans="1:26" ht="15.75">
      <c r="A24" s="5">
        <f t="shared" si="0"/>
        <v>39.445569720799071</v>
      </c>
      <c r="B24" s="5">
        <f t="shared" si="1"/>
        <v>312</v>
      </c>
      <c r="C24" s="5">
        <v>60</v>
      </c>
      <c r="D24" s="5">
        <v>64</v>
      </c>
      <c r="E24" s="5">
        <v>52</v>
      </c>
      <c r="F24" s="5">
        <v>56</v>
      </c>
      <c r="I24" s="17" t="s">
        <v>176</v>
      </c>
      <c r="J24" s="3">
        <v>312</v>
      </c>
      <c r="K24" s="1" t="s">
        <v>130</v>
      </c>
      <c r="L24" s="1" t="s">
        <v>131</v>
      </c>
      <c r="M24" s="2">
        <v>0.4368055555555555</v>
      </c>
      <c r="N24" s="2">
        <v>0.51280092592592597</v>
      </c>
      <c r="O24" s="2">
        <v>0.51621527777777776</v>
      </c>
      <c r="P24" s="2">
        <v>0.61622685185185189</v>
      </c>
      <c r="Q24" s="2">
        <v>0.61898148148148147</v>
      </c>
      <c r="R24" s="13">
        <f t="shared" si="2"/>
        <v>5</v>
      </c>
      <c r="S24" s="14">
        <f t="shared" si="3"/>
        <v>11.009174311926605</v>
      </c>
      <c r="T24" s="7">
        <f t="shared" si="4"/>
        <v>62</v>
      </c>
      <c r="U24" s="14">
        <f t="shared" si="5"/>
        <v>18.205647563445726</v>
      </c>
      <c r="V24" s="13">
        <f t="shared" si="6"/>
        <v>4</v>
      </c>
      <c r="W24" s="14">
        <f t="shared" si="7"/>
        <v>11.009174311926605</v>
      </c>
      <c r="X24" s="7">
        <f t="shared" si="8"/>
        <v>54</v>
      </c>
      <c r="Y24" s="14">
        <f t="shared" si="9"/>
        <v>21.239922157353348</v>
      </c>
      <c r="Z24" s="15">
        <f t="shared" si="10"/>
        <v>39.445569720799071</v>
      </c>
    </row>
    <row r="25" spans="1:26" ht="15" customHeight="1">
      <c r="A25" s="5">
        <f t="shared" si="0"/>
        <v>35.923520923520925</v>
      </c>
      <c r="B25" s="5">
        <f t="shared" si="1"/>
        <v>313</v>
      </c>
      <c r="C25" s="5">
        <v>60</v>
      </c>
      <c r="D25" s="5">
        <v>64</v>
      </c>
      <c r="E25" s="5">
        <v>56</v>
      </c>
      <c r="F25" s="5">
        <v>52</v>
      </c>
      <c r="I25" s="17" t="s">
        <v>177</v>
      </c>
      <c r="J25" s="3">
        <v>313</v>
      </c>
      <c r="K25" s="1" t="s">
        <v>132</v>
      </c>
      <c r="L25" s="1" t="s">
        <v>133</v>
      </c>
      <c r="M25" s="2">
        <v>0.42499999999999999</v>
      </c>
      <c r="N25" s="2">
        <v>0.50157407407407406</v>
      </c>
      <c r="O25" s="2">
        <v>0.50562499999999999</v>
      </c>
      <c r="P25" s="2">
        <v>0.60744212962962962</v>
      </c>
      <c r="Q25" s="2">
        <v>0.61174768518518519</v>
      </c>
      <c r="R25" s="13">
        <f t="shared" si="2"/>
        <v>6</v>
      </c>
      <c r="S25" s="14">
        <f t="shared" si="3"/>
        <v>10.909090909090908</v>
      </c>
      <c r="T25" s="7">
        <f t="shared" si="4"/>
        <v>62</v>
      </c>
      <c r="U25" s="14">
        <f t="shared" si="5"/>
        <v>17.272727272727273</v>
      </c>
      <c r="V25" s="13">
        <f t="shared" si="6"/>
        <v>6</v>
      </c>
      <c r="W25" s="14">
        <f t="shared" si="7"/>
        <v>10.714285714285714</v>
      </c>
      <c r="X25" s="7">
        <f t="shared" si="8"/>
        <v>54</v>
      </c>
      <c r="Y25" s="14">
        <f t="shared" si="9"/>
        <v>18.650793650793648</v>
      </c>
      <c r="Z25" s="15">
        <f t="shared" si="10"/>
        <v>35.923520923520925</v>
      </c>
    </row>
    <row r="26" spans="1:26" ht="15.75">
      <c r="A26" s="5">
        <f t="shared" si="0"/>
        <v>35.59359407693546</v>
      </c>
      <c r="B26" s="5">
        <f t="shared" si="1"/>
        <v>322</v>
      </c>
      <c r="C26" s="5">
        <v>48</v>
      </c>
      <c r="D26" s="5">
        <v>48</v>
      </c>
      <c r="E26" s="5">
        <v>52</v>
      </c>
      <c r="F26" s="5">
        <v>56</v>
      </c>
      <c r="I26" s="17" t="s">
        <v>178</v>
      </c>
      <c r="J26" s="3">
        <v>322</v>
      </c>
      <c r="K26" s="1" t="s">
        <v>148</v>
      </c>
      <c r="L26" s="1" t="s">
        <v>149</v>
      </c>
      <c r="M26" s="2">
        <v>0.45833333333333331</v>
      </c>
      <c r="N26" s="2">
        <v>0.53427083333333336</v>
      </c>
      <c r="O26" s="2">
        <v>0.53670138888888885</v>
      </c>
      <c r="P26" s="2">
        <v>0.64555555555555555</v>
      </c>
      <c r="Q26" s="2">
        <v>0.65017361111111105</v>
      </c>
      <c r="R26" s="13">
        <f t="shared" si="2"/>
        <v>3</v>
      </c>
      <c r="S26" s="14">
        <f t="shared" si="3"/>
        <v>11.009174311926605</v>
      </c>
      <c r="T26" s="7">
        <f t="shared" si="4"/>
        <v>48</v>
      </c>
      <c r="U26" s="14">
        <f t="shared" si="5"/>
        <v>24.593594076935457</v>
      </c>
      <c r="V26" s="13">
        <f t="shared" si="6"/>
        <v>7</v>
      </c>
      <c r="W26" s="14">
        <f t="shared" si="7"/>
        <v>10</v>
      </c>
      <c r="X26" s="7">
        <f t="shared" si="8"/>
        <v>54</v>
      </c>
      <c r="Y26" s="14">
        <f t="shared" si="9"/>
        <v>16</v>
      </c>
      <c r="Z26" s="15">
        <f>IF(G26="X",0,U26+Y26)-5</f>
        <v>35.59359407693546</v>
      </c>
    </row>
    <row r="27" spans="1:26" ht="15.75">
      <c r="A27" s="5">
        <f t="shared" si="0"/>
        <v>34.057675407886379</v>
      </c>
      <c r="B27" s="5">
        <f t="shared" si="1"/>
        <v>314</v>
      </c>
      <c r="C27" s="5">
        <v>60</v>
      </c>
      <c r="D27" s="5">
        <v>60</v>
      </c>
      <c r="E27" s="5">
        <v>56</v>
      </c>
      <c r="F27" s="5">
        <v>60</v>
      </c>
      <c r="I27" s="17" t="s">
        <v>179</v>
      </c>
      <c r="J27" s="3">
        <v>314</v>
      </c>
      <c r="K27" s="1" t="s">
        <v>134</v>
      </c>
      <c r="L27" s="1" t="s">
        <v>135</v>
      </c>
      <c r="M27" s="2">
        <v>0.42499999999999999</v>
      </c>
      <c r="N27" s="2">
        <v>0.5015856481481481</v>
      </c>
      <c r="O27" s="2">
        <v>0.50690972222222219</v>
      </c>
      <c r="P27" s="2">
        <v>0.60746527777777781</v>
      </c>
      <c r="Q27" s="2">
        <v>0.61195601851851855</v>
      </c>
      <c r="R27" s="13">
        <f t="shared" si="2"/>
        <v>7</v>
      </c>
      <c r="S27" s="14">
        <f t="shared" si="3"/>
        <v>10.909090909090908</v>
      </c>
      <c r="T27" s="7">
        <f t="shared" si="4"/>
        <v>60</v>
      </c>
      <c r="U27" s="14">
        <f t="shared" si="5"/>
        <v>17.059483726150393</v>
      </c>
      <c r="V27" s="13">
        <f t="shared" si="6"/>
        <v>7</v>
      </c>
      <c r="W27" s="14">
        <f t="shared" si="7"/>
        <v>10.714285714285714</v>
      </c>
      <c r="X27" s="7">
        <f t="shared" si="8"/>
        <v>58</v>
      </c>
      <c r="Y27" s="14">
        <f t="shared" si="9"/>
        <v>16.998191681735982</v>
      </c>
      <c r="Z27" s="15">
        <f>IF(G27="X",0,U27+Y27)</f>
        <v>34.057675407886379</v>
      </c>
    </row>
    <row r="28" spans="1:26" ht="15.75">
      <c r="A28" s="5">
        <f t="shared" si="0"/>
        <v>34.029867277056837</v>
      </c>
      <c r="B28" s="5">
        <f t="shared" si="1"/>
        <v>309</v>
      </c>
      <c r="C28" s="5">
        <v>60</v>
      </c>
      <c r="D28" s="5">
        <v>60</v>
      </c>
      <c r="E28" s="5">
        <v>56</v>
      </c>
      <c r="F28" s="5">
        <v>56</v>
      </c>
      <c r="I28" s="17" t="s">
        <v>180</v>
      </c>
      <c r="J28" s="3">
        <v>309</v>
      </c>
      <c r="K28" s="1" t="s">
        <v>124</v>
      </c>
      <c r="L28" s="1" t="s">
        <v>125</v>
      </c>
      <c r="M28" s="2">
        <v>0.42499999999999999</v>
      </c>
      <c r="N28" s="2">
        <v>0.50873842592592589</v>
      </c>
      <c r="O28" s="2">
        <v>0.51408564814814817</v>
      </c>
      <c r="P28" s="2">
        <v>0.61202546296296301</v>
      </c>
      <c r="Q28" s="2">
        <v>0.61531250000000004</v>
      </c>
      <c r="R28" s="13">
        <f t="shared" si="2"/>
        <v>8</v>
      </c>
      <c r="S28" s="14">
        <f t="shared" si="3"/>
        <v>10</v>
      </c>
      <c r="T28" s="7">
        <f t="shared" si="4"/>
        <v>60</v>
      </c>
      <c r="U28" s="14">
        <f t="shared" si="5"/>
        <v>14.285714285714286</v>
      </c>
      <c r="V28" s="13">
        <f t="shared" si="6"/>
        <v>5</v>
      </c>
      <c r="W28" s="14">
        <f t="shared" si="7"/>
        <v>11.009174311926605</v>
      </c>
      <c r="X28" s="7">
        <f t="shared" si="8"/>
        <v>56</v>
      </c>
      <c r="Y28" s="14">
        <f t="shared" si="9"/>
        <v>19.744152991342549</v>
      </c>
      <c r="Z28" s="15">
        <f>IF(G28="X",0,U28+Y28)</f>
        <v>34.029867277056837</v>
      </c>
    </row>
    <row r="29" spans="1:26" ht="15.75">
      <c r="A29" s="5">
        <f t="shared" si="0"/>
        <v>32.977373894805091</v>
      </c>
      <c r="B29" s="5">
        <f t="shared" si="1"/>
        <v>317</v>
      </c>
      <c r="C29" s="5">
        <v>56</v>
      </c>
      <c r="D29" s="5">
        <v>60</v>
      </c>
      <c r="E29" s="5">
        <v>52</v>
      </c>
      <c r="F29" s="5">
        <v>56</v>
      </c>
      <c r="I29" s="17" t="s">
        <v>181</v>
      </c>
      <c r="J29" s="3">
        <v>317</v>
      </c>
      <c r="K29" s="1" t="s">
        <v>140</v>
      </c>
      <c r="L29" s="1" t="s">
        <v>141</v>
      </c>
      <c r="M29" s="2">
        <v>0.42777777777777781</v>
      </c>
      <c r="N29" s="2">
        <v>0.53075231481481489</v>
      </c>
      <c r="O29" s="2">
        <v>0.53350694444444446</v>
      </c>
      <c r="P29" s="2">
        <v>0.6341782407407407</v>
      </c>
      <c r="Q29" s="2">
        <v>0.6369097222222222</v>
      </c>
      <c r="R29" s="13">
        <f t="shared" si="2"/>
        <v>4</v>
      </c>
      <c r="S29" s="14">
        <f t="shared" si="3"/>
        <v>8.1081081081081088</v>
      </c>
      <c r="T29" s="7">
        <f t="shared" si="4"/>
        <v>58</v>
      </c>
      <c r="U29" s="14">
        <f t="shared" si="5"/>
        <v>11.737451737451741</v>
      </c>
      <c r="V29" s="13">
        <f t="shared" si="6"/>
        <v>4</v>
      </c>
      <c r="W29" s="14">
        <f t="shared" si="7"/>
        <v>11.009174311926605</v>
      </c>
      <c r="X29" s="7">
        <f t="shared" si="8"/>
        <v>54</v>
      </c>
      <c r="Y29" s="14">
        <f t="shared" si="9"/>
        <v>21.239922157353348</v>
      </c>
      <c r="Z29" s="15">
        <f>IF(G29="X",0,U29+Y29)</f>
        <v>32.977373894805091</v>
      </c>
    </row>
    <row r="30" spans="1:26" ht="15.75">
      <c r="A30" s="5">
        <f t="shared" si="0"/>
        <v>32.479175835819198</v>
      </c>
      <c r="B30" s="5">
        <f t="shared" si="1"/>
        <v>324</v>
      </c>
      <c r="C30" s="5">
        <v>60</v>
      </c>
      <c r="D30" s="5">
        <v>60</v>
      </c>
      <c r="E30" s="5">
        <v>60</v>
      </c>
      <c r="F30" s="5">
        <v>60</v>
      </c>
      <c r="I30" s="17" t="s">
        <v>182</v>
      </c>
      <c r="J30" s="3">
        <v>324</v>
      </c>
      <c r="K30" s="1" t="s">
        <v>152</v>
      </c>
      <c r="L30" s="1" t="s">
        <v>153</v>
      </c>
      <c r="M30" s="2">
        <v>0.42777777777777781</v>
      </c>
      <c r="N30" s="2">
        <v>0.51193287037037039</v>
      </c>
      <c r="O30" s="2">
        <v>0.51513888888888892</v>
      </c>
      <c r="P30" s="2">
        <v>0.62135416666666665</v>
      </c>
      <c r="Q30" s="2">
        <v>0.62515046296296295</v>
      </c>
      <c r="R30" s="13">
        <f t="shared" si="2"/>
        <v>4</v>
      </c>
      <c r="S30" s="14">
        <f t="shared" si="3"/>
        <v>9.9173553719008272</v>
      </c>
      <c r="T30" s="7">
        <f t="shared" si="4"/>
        <v>60</v>
      </c>
      <c r="U30" s="14">
        <f t="shared" si="5"/>
        <v>16.437098255280077</v>
      </c>
      <c r="V30" s="13">
        <f t="shared" si="6"/>
        <v>6</v>
      </c>
      <c r="W30" s="14">
        <f t="shared" si="7"/>
        <v>10.256410256410257</v>
      </c>
      <c r="X30" s="7">
        <f t="shared" si="8"/>
        <v>60</v>
      </c>
      <c r="Y30" s="14">
        <f t="shared" si="9"/>
        <v>16.042077580539122</v>
      </c>
      <c r="Z30" s="15">
        <f>IF(G30="X",0,U30+Y30)</f>
        <v>32.479175835819198</v>
      </c>
    </row>
    <row r="31" spans="1:26" ht="15.75">
      <c r="A31" s="5">
        <f t="shared" si="0"/>
        <v>30.767707934726968</v>
      </c>
      <c r="B31" s="5">
        <f t="shared" si="1"/>
        <v>304</v>
      </c>
      <c r="C31" s="5">
        <v>52</v>
      </c>
      <c r="D31" s="5">
        <v>60</v>
      </c>
      <c r="E31" s="5">
        <v>56</v>
      </c>
      <c r="F31" s="5">
        <v>52</v>
      </c>
      <c r="I31" s="17" t="s">
        <v>183</v>
      </c>
      <c r="J31" s="3">
        <v>304</v>
      </c>
      <c r="K31" s="1" t="s">
        <v>116</v>
      </c>
      <c r="L31" s="1" t="s">
        <v>117</v>
      </c>
      <c r="M31" s="2">
        <v>0.43055555555555558</v>
      </c>
      <c r="N31" s="2">
        <v>0.52056712962962959</v>
      </c>
      <c r="O31" s="2">
        <v>0.52438657407407407</v>
      </c>
      <c r="P31" s="2">
        <v>0.63228009259259255</v>
      </c>
      <c r="Q31" s="2">
        <v>0.63624999999999998</v>
      </c>
      <c r="R31" s="13">
        <f t="shared" si="2"/>
        <v>6</v>
      </c>
      <c r="S31" s="14">
        <f t="shared" si="3"/>
        <v>9.3023255813953494</v>
      </c>
      <c r="T31" s="7">
        <f t="shared" si="4"/>
        <v>56</v>
      </c>
      <c r="U31" s="14">
        <f t="shared" si="5"/>
        <v>14.330609679446891</v>
      </c>
      <c r="V31" s="13">
        <f t="shared" si="6"/>
        <v>6</v>
      </c>
      <c r="W31" s="14">
        <f t="shared" si="7"/>
        <v>9.9173553719008272</v>
      </c>
      <c r="X31" s="7">
        <f t="shared" si="8"/>
        <v>54</v>
      </c>
      <c r="Y31" s="14">
        <f t="shared" si="9"/>
        <v>16.437098255280077</v>
      </c>
      <c r="Z31" s="15">
        <f>IF(G31="X",0,U31+Y31)</f>
        <v>30.767707934726968</v>
      </c>
    </row>
    <row r="32" spans="1:26" ht="15" customHeight="1">
      <c r="A32" s="5">
        <f t="shared" si="0"/>
        <v>28.928466959180959</v>
      </c>
      <c r="B32" s="5">
        <f t="shared" si="1"/>
        <v>315</v>
      </c>
      <c r="C32" s="5">
        <v>60</v>
      </c>
      <c r="D32" s="5">
        <v>60</v>
      </c>
      <c r="E32" s="5">
        <v>56</v>
      </c>
      <c r="F32" s="5">
        <v>56</v>
      </c>
      <c r="I32" s="17" t="s">
        <v>184</v>
      </c>
      <c r="J32" s="3">
        <v>315</v>
      </c>
      <c r="K32" s="1" t="s">
        <v>136</v>
      </c>
      <c r="L32" s="1" t="s">
        <v>137</v>
      </c>
      <c r="M32" s="2">
        <v>0.41666666666666669</v>
      </c>
      <c r="N32" s="2">
        <v>0.49287037037037035</v>
      </c>
      <c r="O32" s="2">
        <v>0.49646990740740743</v>
      </c>
      <c r="P32" s="2">
        <v>0.59640046296296301</v>
      </c>
      <c r="Q32" s="2">
        <v>0.60417824074074067</v>
      </c>
      <c r="R32" s="13">
        <f t="shared" si="2"/>
        <v>5</v>
      </c>
      <c r="S32" s="14">
        <f t="shared" si="3"/>
        <v>11.009174311926605</v>
      </c>
      <c r="T32" s="7">
        <f t="shared" si="4"/>
        <v>60</v>
      </c>
      <c r="U32" s="14">
        <f t="shared" si="5"/>
        <v>18.691131498470948</v>
      </c>
      <c r="V32" s="13">
        <f t="shared" si="6"/>
        <v>12</v>
      </c>
      <c r="W32" s="14">
        <f t="shared" si="7"/>
        <v>11.009174311926605</v>
      </c>
      <c r="X32" s="7">
        <f t="shared" si="8"/>
        <v>56</v>
      </c>
      <c r="Y32" s="14">
        <f t="shared" si="9"/>
        <v>15.23733546071001</v>
      </c>
      <c r="Z32" s="15">
        <f>IF(G32="X",0,U32+Y32)-5</f>
        <v>28.928466959180959</v>
      </c>
    </row>
    <row r="33" spans="1:26" ht="15.75">
      <c r="A33" s="5">
        <f t="shared" si="0"/>
        <v>27.376711451501912</v>
      </c>
      <c r="B33" s="5">
        <f t="shared" si="1"/>
        <v>320</v>
      </c>
      <c r="C33" s="5">
        <v>64</v>
      </c>
      <c r="D33" s="5">
        <v>64</v>
      </c>
      <c r="E33" s="5">
        <v>60</v>
      </c>
      <c r="F33" s="5">
        <v>60</v>
      </c>
      <c r="I33" s="17" t="s">
        <v>185</v>
      </c>
      <c r="J33" s="3">
        <v>320</v>
      </c>
      <c r="K33" s="1" t="s">
        <v>144</v>
      </c>
      <c r="L33" s="1" t="s">
        <v>145</v>
      </c>
      <c r="M33" s="2">
        <v>0.42222222222222222</v>
      </c>
      <c r="N33" s="2">
        <v>0.50561342592592595</v>
      </c>
      <c r="O33" s="2">
        <v>0.51304398148148145</v>
      </c>
      <c r="P33" s="2">
        <v>0.61744212962962963</v>
      </c>
      <c r="Q33" s="2">
        <v>0.62237268518518518</v>
      </c>
      <c r="R33" s="13">
        <f t="shared" si="2"/>
        <v>10</v>
      </c>
      <c r="S33" s="14">
        <f t="shared" si="3"/>
        <v>10</v>
      </c>
      <c r="T33" s="7">
        <f t="shared" si="4"/>
        <v>64</v>
      </c>
      <c r="U33" s="14">
        <f t="shared" si="5"/>
        <v>12.76595744680851</v>
      </c>
      <c r="V33" s="13">
        <f t="shared" si="6"/>
        <v>7</v>
      </c>
      <c r="W33" s="14">
        <f t="shared" si="7"/>
        <v>9.9173553719008272</v>
      </c>
      <c r="X33" s="7">
        <f t="shared" si="8"/>
        <v>60</v>
      </c>
      <c r="Y33" s="14">
        <f t="shared" si="9"/>
        <v>14.610754004693399</v>
      </c>
      <c r="Z33" s="15">
        <f>IF(G33="X",0,U33+Y33)</f>
        <v>27.376711451501912</v>
      </c>
    </row>
    <row r="34" spans="1:26" ht="15.75">
      <c r="A34" s="5">
        <f t="shared" si="0"/>
        <v>27.332882562970028</v>
      </c>
      <c r="B34" s="5">
        <f t="shared" si="1"/>
        <v>316</v>
      </c>
      <c r="C34" s="5">
        <v>64</v>
      </c>
      <c r="D34" s="5">
        <v>64</v>
      </c>
      <c r="E34" s="5">
        <v>56</v>
      </c>
      <c r="F34" s="5">
        <v>56</v>
      </c>
      <c r="I34" s="17" t="s">
        <v>186</v>
      </c>
      <c r="J34" s="3">
        <v>316</v>
      </c>
      <c r="K34" s="1" t="s">
        <v>138</v>
      </c>
      <c r="L34" s="1" t="s">
        <v>139</v>
      </c>
      <c r="M34" s="2">
        <v>0.41666666666666669</v>
      </c>
      <c r="N34" s="2">
        <v>0.4928819444444445</v>
      </c>
      <c r="O34" s="2">
        <v>0.49682870370370374</v>
      </c>
      <c r="P34" s="2">
        <v>0.59640046296296301</v>
      </c>
      <c r="Q34" s="2">
        <v>0.60417824074074067</v>
      </c>
      <c r="R34" s="13">
        <f t="shared" si="2"/>
        <v>6</v>
      </c>
      <c r="S34" s="14">
        <f t="shared" si="3"/>
        <v>11.009174311926605</v>
      </c>
      <c r="T34" s="7">
        <f t="shared" si="4"/>
        <v>64</v>
      </c>
      <c r="U34" s="14">
        <f t="shared" si="5"/>
        <v>17.095547102260014</v>
      </c>
      <c r="V34" s="13">
        <f t="shared" si="6"/>
        <v>12</v>
      </c>
      <c r="W34" s="14">
        <f t="shared" si="7"/>
        <v>11.009174311926605</v>
      </c>
      <c r="X34" s="7">
        <f t="shared" si="8"/>
        <v>56</v>
      </c>
      <c r="Y34" s="14">
        <f t="shared" si="9"/>
        <v>15.23733546071001</v>
      </c>
      <c r="Z34" s="15">
        <f>IF(G34="X",0,U34+Y34)-5</f>
        <v>27.332882562970028</v>
      </c>
    </row>
    <row r="35" spans="1:26" ht="15.75">
      <c r="A35" s="5">
        <f t="shared" si="0"/>
        <v>0</v>
      </c>
      <c r="B35" s="5">
        <f t="shared" si="1"/>
        <v>302</v>
      </c>
      <c r="G35" s="5" t="s">
        <v>92</v>
      </c>
      <c r="I35" s="17" t="s">
        <v>18</v>
      </c>
      <c r="J35" s="3">
        <v>302</v>
      </c>
      <c r="K35" s="1" t="s">
        <v>112</v>
      </c>
      <c r="L35" s="1" t="s">
        <v>113</v>
      </c>
      <c r="M35" s="2">
        <v>0.45555555555555555</v>
      </c>
      <c r="N35" s="2">
        <v>0.53160879629629632</v>
      </c>
      <c r="O35" s="2">
        <v>0.53680555555555554</v>
      </c>
      <c r="P35" s="4"/>
      <c r="Q35" s="4"/>
      <c r="R35" s="13">
        <f t="shared" si="2"/>
        <v>8</v>
      </c>
      <c r="S35" s="14">
        <f t="shared" si="3"/>
        <v>11.009174311926605</v>
      </c>
      <c r="T35" s="7">
        <f t="shared" si="4"/>
        <v>0</v>
      </c>
      <c r="U35" s="14">
        <f t="shared" si="5"/>
        <v>58.409785932721711</v>
      </c>
      <c r="V35" s="13">
        <f t="shared" si="6"/>
        <v>3</v>
      </c>
      <c r="W35" s="14">
        <f t="shared" si="7"/>
        <v>-1.4906832298136645</v>
      </c>
      <c r="X35" s="7">
        <f t="shared" si="8"/>
        <v>0</v>
      </c>
      <c r="Y35" s="14">
        <f t="shared" si="9"/>
        <v>0</v>
      </c>
      <c r="Z35" s="15">
        <f>IF(G35="X",0,U35+Y35)</f>
        <v>0</v>
      </c>
    </row>
    <row r="36" spans="1:26" ht="15.75">
      <c r="A36" s="5">
        <f t="shared" si="0"/>
        <v>0</v>
      </c>
      <c r="B36" s="5">
        <f t="shared" si="1"/>
        <v>321</v>
      </c>
      <c r="G36" s="5" t="s">
        <v>92</v>
      </c>
      <c r="I36" s="17" t="s">
        <v>18</v>
      </c>
      <c r="J36" s="3">
        <v>321</v>
      </c>
      <c r="K36" s="1" t="s">
        <v>146</v>
      </c>
      <c r="L36" s="1" t="s">
        <v>147</v>
      </c>
      <c r="M36" s="2">
        <v>0.4368055555555555</v>
      </c>
      <c r="N36" s="2">
        <v>0.51263888888888887</v>
      </c>
      <c r="O36" s="2">
        <v>0.51538194444444441</v>
      </c>
      <c r="P36" s="4"/>
      <c r="Q36" s="4"/>
      <c r="R36" s="13">
        <f t="shared" si="2"/>
        <v>4</v>
      </c>
      <c r="S36" s="14">
        <f t="shared" si="3"/>
        <v>11.009174311926605</v>
      </c>
      <c r="T36" s="7">
        <f t="shared" si="4"/>
        <v>0</v>
      </c>
      <c r="U36" s="14">
        <f t="shared" si="5"/>
        <v>116.81957186544342</v>
      </c>
      <c r="V36" s="13">
        <f t="shared" si="6"/>
        <v>3</v>
      </c>
      <c r="W36" s="14">
        <f t="shared" si="7"/>
        <v>-1.5424164524421593</v>
      </c>
      <c r="X36" s="7">
        <f t="shared" si="8"/>
        <v>0</v>
      </c>
      <c r="Y36" s="14">
        <f t="shared" si="9"/>
        <v>0</v>
      </c>
      <c r="Z36" s="15">
        <f>IF(G36="X",0,U36+Y36)</f>
        <v>0</v>
      </c>
    </row>
    <row r="37" spans="1:26" ht="15.75">
      <c r="A37" s="5">
        <f t="shared" si="0"/>
        <v>0</v>
      </c>
      <c r="B37" s="5">
        <f t="shared" si="1"/>
        <v>323</v>
      </c>
      <c r="G37" s="5" t="s">
        <v>92</v>
      </c>
      <c r="I37" s="17" t="s">
        <v>18</v>
      </c>
      <c r="J37" s="3">
        <v>323</v>
      </c>
      <c r="K37" s="1" t="s">
        <v>150</v>
      </c>
      <c r="L37" s="1" t="s">
        <v>151</v>
      </c>
      <c r="M37" s="2">
        <v>0.45833333333333331</v>
      </c>
      <c r="N37" s="2">
        <v>0.53349537037037031</v>
      </c>
      <c r="O37" s="2">
        <v>0.53645833333333337</v>
      </c>
      <c r="P37" s="4"/>
      <c r="Q37" s="4"/>
      <c r="R37" s="13">
        <f t="shared" si="2"/>
        <v>4</v>
      </c>
      <c r="S37" s="14">
        <f t="shared" si="3"/>
        <v>11.111111111111111</v>
      </c>
      <c r="T37" s="7">
        <f t="shared" si="4"/>
        <v>0</v>
      </c>
      <c r="U37" s="14">
        <f t="shared" si="5"/>
        <v>0</v>
      </c>
      <c r="V37" s="13">
        <f t="shared" si="6"/>
        <v>3</v>
      </c>
      <c r="W37" s="14">
        <f t="shared" si="7"/>
        <v>-1.4851485148514851</v>
      </c>
      <c r="X37" s="7">
        <f t="shared" si="8"/>
        <v>0</v>
      </c>
      <c r="Y37" s="14">
        <f t="shared" si="9"/>
        <v>0</v>
      </c>
      <c r="Z37" s="15">
        <f>IF(G37="X",0,U37+Y37)</f>
        <v>0</v>
      </c>
    </row>
    <row r="38" spans="1:26" ht="15.75">
      <c r="A38" s="5">
        <f t="shared" si="0"/>
        <v>0</v>
      </c>
      <c r="B38" s="5">
        <f t="shared" si="1"/>
        <v>401</v>
      </c>
      <c r="G38" s="5" t="s">
        <v>92</v>
      </c>
      <c r="I38" s="17" t="s">
        <v>18</v>
      </c>
      <c r="J38" s="3">
        <v>401</v>
      </c>
      <c r="K38" s="1" t="s">
        <v>158</v>
      </c>
      <c r="L38" s="1" t="s">
        <v>159</v>
      </c>
      <c r="M38" s="2">
        <v>0.43333333333333335</v>
      </c>
      <c r="N38" s="2">
        <v>0.49917824074074074</v>
      </c>
      <c r="O38" s="2">
        <v>0.508275462962963</v>
      </c>
      <c r="P38" s="4"/>
      <c r="Q38" s="4"/>
      <c r="R38" s="13">
        <f t="shared" si="2"/>
        <v>13</v>
      </c>
      <c r="S38" s="14">
        <f t="shared" si="3"/>
        <v>12.76595744680851</v>
      </c>
      <c r="T38" s="7">
        <f t="shared" si="4"/>
        <v>0</v>
      </c>
      <c r="U38" s="14">
        <f t="shared" si="5"/>
        <v>0</v>
      </c>
      <c r="V38" s="13">
        <f t="shared" si="6"/>
        <v>3</v>
      </c>
      <c r="W38" s="14">
        <f t="shared" si="7"/>
        <v>-1.5831134564643798</v>
      </c>
      <c r="X38" s="7">
        <f t="shared" si="8"/>
        <v>0</v>
      </c>
      <c r="Y38" s="14">
        <f t="shared" si="9"/>
        <v>0</v>
      </c>
      <c r="Z38" s="15">
        <f>IF(G38="X",0,U38+Y38)</f>
        <v>0</v>
      </c>
    </row>
    <row r="39" spans="1:26" ht="15.75">
      <c r="A39" s="5">
        <f t="shared" si="0"/>
        <v>0</v>
      </c>
      <c r="B39" s="5">
        <f t="shared" si="1"/>
        <v>404</v>
      </c>
      <c r="G39" s="5" t="s">
        <v>92</v>
      </c>
      <c r="I39" s="17" t="s">
        <v>18</v>
      </c>
      <c r="J39" s="3">
        <v>404</v>
      </c>
      <c r="K39" s="1" t="s">
        <v>162</v>
      </c>
      <c r="L39" s="1" t="s">
        <v>163</v>
      </c>
      <c r="M39" s="2">
        <v>0.43333333333333335</v>
      </c>
      <c r="N39" s="2">
        <v>0.49913194444444442</v>
      </c>
      <c r="O39" s="2">
        <v>0.50834490740740745</v>
      </c>
      <c r="P39" s="4"/>
      <c r="Q39" s="4"/>
      <c r="R39" s="13">
        <f t="shared" si="2"/>
        <v>14</v>
      </c>
      <c r="S39" s="14">
        <f t="shared" si="3"/>
        <v>12.76595744680851</v>
      </c>
      <c r="T39" s="7">
        <f t="shared" si="4"/>
        <v>0</v>
      </c>
      <c r="U39" s="14">
        <f t="shared" si="5"/>
        <v>0</v>
      </c>
      <c r="V39" s="13">
        <f t="shared" si="6"/>
        <v>3</v>
      </c>
      <c r="W39" s="14">
        <f t="shared" si="7"/>
        <v>-1.5831134564643798</v>
      </c>
      <c r="X39" s="7">
        <f t="shared" si="8"/>
        <v>0</v>
      </c>
      <c r="Y39" s="14">
        <f t="shared" si="9"/>
        <v>0</v>
      </c>
      <c r="Z39" s="15">
        <f>IF(G39="X",0,U39+Y39)</f>
        <v>0</v>
      </c>
    </row>
    <row r="41" spans="1:26">
      <c r="S41" s="13"/>
    </row>
    <row r="42" spans="1:26" ht="23.25">
      <c r="I42" s="11"/>
      <c r="K42" s="16" t="s">
        <v>31</v>
      </c>
      <c r="S42" s="13"/>
    </row>
    <row r="43" spans="1:26">
      <c r="S43" s="13"/>
    </row>
    <row r="44" spans="1:26">
      <c r="B44" s="5" t="s">
        <v>4</v>
      </c>
      <c r="C44" s="5" t="s">
        <v>5</v>
      </c>
      <c r="D44" s="5" t="s">
        <v>6</v>
      </c>
      <c r="E44" s="5" t="s">
        <v>7</v>
      </c>
      <c r="F44" s="5" t="s">
        <v>8</v>
      </c>
      <c r="G44" s="5" t="s">
        <v>18</v>
      </c>
      <c r="I44" s="6" t="s">
        <v>9</v>
      </c>
      <c r="J44" s="6" t="s">
        <v>10</v>
      </c>
      <c r="K44" s="7" t="s">
        <v>11</v>
      </c>
      <c r="L44" s="7" t="s">
        <v>12</v>
      </c>
      <c r="M44" s="7" t="s">
        <v>13</v>
      </c>
      <c r="N44" s="7" t="s">
        <v>14</v>
      </c>
      <c r="O44" s="7" t="s">
        <v>16</v>
      </c>
      <c r="P44" s="7" t="s">
        <v>15</v>
      </c>
      <c r="Q44" s="7" t="s">
        <v>17</v>
      </c>
      <c r="R44" s="7" t="s">
        <v>19</v>
      </c>
      <c r="S44" s="13" t="s">
        <v>20</v>
      </c>
      <c r="T44" s="7" t="s">
        <v>21</v>
      </c>
      <c r="U44" s="7" t="s">
        <v>22</v>
      </c>
      <c r="V44" s="7" t="s">
        <v>23</v>
      </c>
      <c r="W44" s="7" t="s">
        <v>24</v>
      </c>
      <c r="X44" s="7" t="s">
        <v>25</v>
      </c>
      <c r="Y44" s="7" t="s">
        <v>26</v>
      </c>
      <c r="Z44" s="12" t="s">
        <v>27</v>
      </c>
    </row>
    <row r="45" spans="1:26" ht="15.75">
      <c r="A45" s="5">
        <f t="shared" ref="A45:A52" si="11">Z45</f>
        <v>51.937620973452717</v>
      </c>
      <c r="B45" s="5">
        <f t="shared" ref="B45:B52" si="12">J45</f>
        <v>337</v>
      </c>
      <c r="C45" s="5">
        <v>44</v>
      </c>
      <c r="D45" s="5">
        <v>48</v>
      </c>
      <c r="E45" s="5">
        <v>44</v>
      </c>
      <c r="F45" s="5">
        <v>44</v>
      </c>
      <c r="I45" s="17" t="s">
        <v>64</v>
      </c>
      <c r="J45" s="3">
        <v>337</v>
      </c>
      <c r="K45" s="1" t="s">
        <v>191</v>
      </c>
      <c r="L45" s="1" t="s">
        <v>192</v>
      </c>
      <c r="M45" s="2">
        <v>0.44444444444444442</v>
      </c>
      <c r="N45" s="2">
        <v>0.52046296296296302</v>
      </c>
      <c r="O45" s="2">
        <v>0.52289351851851851</v>
      </c>
      <c r="P45" s="2">
        <v>0.62402777777777774</v>
      </c>
      <c r="Q45" s="2">
        <v>0.62611111111111117</v>
      </c>
      <c r="R45" s="13">
        <f t="shared" ref="R45:R52" si="13">IF((HOUR(O45)*60+MINUTE(O45))-(HOUR(N45)*60+MINUTE(N45))&lt;3,3,(HOUR(O45)*60+MINUTE(O45))-(HOUR(N45)*60+MINUTE(N45)))</f>
        <v>3</v>
      </c>
      <c r="S45" s="14">
        <f t="shared" ref="S45:S52" si="14">$C$2*60/((HOUR(N45)*60+MINUTE(N45))-(HOUR(M45)*60+MINUTE(M45)))</f>
        <v>11.009174311926605</v>
      </c>
      <c r="T45" s="7">
        <f t="shared" ref="T45:T52" si="15">(C45+D45)/2</f>
        <v>46</v>
      </c>
      <c r="U45" s="14">
        <f t="shared" ref="U45:U52" si="16">IF(((HOUR(N45)*60+MINUTE(N45))-(HOUR(M45)*60+MINUTE(M45)))&lt;INT($C$2*60/$C$3),0,(S45*2-$C$4)*100/(T45+3*R45))</f>
        <v>25.487906588824018</v>
      </c>
      <c r="V45" s="13">
        <f t="shared" ref="V45:V52" si="17">IF((HOUR(Q45)*60+MINUTE(Q45))-(HOUR(P45)*60+MINUTE(P45))&lt;3,3,(HOUR(Q45)*60+MINUTE(Q45))-(HOUR(P45)*60+MINUTE(P45)))</f>
        <v>3</v>
      </c>
      <c r="W45" s="14">
        <f t="shared" ref="W45:W52" si="18">$D$2*60/((HOUR(P45)*60+MINUTE(P45))-(HOUR(N45)*60+MINUTE(N45)+MINUTE($C$5)))</f>
        <v>11.009174311926605</v>
      </c>
      <c r="X45" s="7">
        <f t="shared" ref="X45:X52" si="19">(E45+F45)/2</f>
        <v>44</v>
      </c>
      <c r="Y45" s="14">
        <f t="shared" ref="Y45:Y52" si="20">IF(((HOUR(P45)*60+MINUTE(P45))-(HOUR(N45)*60+MINUTE(N45)+MINUTE($C$5)))&lt;INT($D$2*60/$C$3),0,(W45*2-$C$4)*100/(X45+3*V45))</f>
        <v>26.449714384628699</v>
      </c>
      <c r="Z45" s="15">
        <f t="shared" ref="Z45:Z52" si="21">IF(G45="X",0,U45+Y45)</f>
        <v>51.937620973452717</v>
      </c>
    </row>
    <row r="46" spans="1:26" ht="15.75">
      <c r="A46" s="5">
        <f t="shared" si="11"/>
        <v>51.043308461564152</v>
      </c>
      <c r="B46" s="5">
        <f t="shared" si="12"/>
        <v>430</v>
      </c>
      <c r="C46" s="5">
        <v>48</v>
      </c>
      <c r="D46" s="5">
        <v>48</v>
      </c>
      <c r="E46" s="5">
        <v>43</v>
      </c>
      <c r="F46" s="5">
        <v>45</v>
      </c>
      <c r="I46" s="17" t="s">
        <v>65</v>
      </c>
      <c r="J46" s="3">
        <v>430</v>
      </c>
      <c r="K46" s="1" t="s">
        <v>201</v>
      </c>
      <c r="L46" s="1" t="s">
        <v>202</v>
      </c>
      <c r="M46" s="2">
        <v>0.43472222222222223</v>
      </c>
      <c r="N46" s="2">
        <v>0.5108449074074074</v>
      </c>
      <c r="O46" s="2">
        <v>0.51208333333333333</v>
      </c>
      <c r="P46" s="2">
        <v>0.61422453703703705</v>
      </c>
      <c r="Q46" s="2">
        <v>0.6165046296296296</v>
      </c>
      <c r="R46" s="13">
        <f t="shared" si="13"/>
        <v>3</v>
      </c>
      <c r="S46" s="14">
        <f t="shared" si="14"/>
        <v>11.009174311926605</v>
      </c>
      <c r="T46" s="7">
        <f t="shared" si="15"/>
        <v>48</v>
      </c>
      <c r="U46" s="14">
        <f t="shared" si="16"/>
        <v>24.593594076935457</v>
      </c>
      <c r="V46" s="13">
        <f t="shared" si="17"/>
        <v>3</v>
      </c>
      <c r="W46" s="14">
        <f t="shared" si="18"/>
        <v>11.009174311926605</v>
      </c>
      <c r="X46" s="7">
        <f t="shared" si="19"/>
        <v>44</v>
      </c>
      <c r="Y46" s="14">
        <f t="shared" si="20"/>
        <v>26.449714384628699</v>
      </c>
      <c r="Z46" s="15">
        <f t="shared" si="21"/>
        <v>51.043308461564152</v>
      </c>
    </row>
    <row r="47" spans="1:26" ht="15.75">
      <c r="A47" s="5">
        <f t="shared" si="11"/>
        <v>50.288044269695646</v>
      </c>
      <c r="B47" s="5">
        <f t="shared" si="12"/>
        <v>429</v>
      </c>
      <c r="C47" s="5">
        <v>56</v>
      </c>
      <c r="D47" s="5">
        <v>52</v>
      </c>
      <c r="E47" s="5">
        <v>40</v>
      </c>
      <c r="F47" s="5">
        <v>36</v>
      </c>
      <c r="I47" s="17" t="s">
        <v>66</v>
      </c>
      <c r="J47" s="3">
        <v>429</v>
      </c>
      <c r="K47" s="1" t="s">
        <v>199</v>
      </c>
      <c r="L47" s="1" t="s">
        <v>200</v>
      </c>
      <c r="M47" s="2">
        <v>0.43472222222222223</v>
      </c>
      <c r="N47" s="2">
        <v>0.51081018518518517</v>
      </c>
      <c r="O47" s="2">
        <v>0.51239583333333327</v>
      </c>
      <c r="P47" s="2">
        <v>0.61418981481481483</v>
      </c>
      <c r="Q47" s="2">
        <v>0.61668981481481489</v>
      </c>
      <c r="R47" s="13">
        <f t="shared" si="13"/>
        <v>3</v>
      </c>
      <c r="S47" s="14">
        <f t="shared" si="14"/>
        <v>11.009174311926605</v>
      </c>
      <c r="T47" s="7">
        <f t="shared" si="15"/>
        <v>54</v>
      </c>
      <c r="U47" s="14">
        <f t="shared" si="16"/>
        <v>22.251347021989222</v>
      </c>
      <c r="V47" s="13">
        <f t="shared" si="17"/>
        <v>4</v>
      </c>
      <c r="W47" s="14">
        <f t="shared" si="18"/>
        <v>11.009174311926605</v>
      </c>
      <c r="X47" s="7">
        <f t="shared" si="19"/>
        <v>38</v>
      </c>
      <c r="Y47" s="14">
        <f t="shared" si="20"/>
        <v>28.036697247706421</v>
      </c>
      <c r="Z47" s="15">
        <f t="shared" si="21"/>
        <v>50.288044269695646</v>
      </c>
    </row>
    <row r="48" spans="1:26" ht="15.75">
      <c r="A48" s="5">
        <f t="shared" si="11"/>
        <v>47.123827294873784</v>
      </c>
      <c r="B48" s="5">
        <f t="shared" si="12"/>
        <v>338</v>
      </c>
      <c r="C48" s="5">
        <v>50</v>
      </c>
      <c r="D48" s="5">
        <v>52</v>
      </c>
      <c r="E48" s="5">
        <v>48</v>
      </c>
      <c r="F48" s="5">
        <v>52</v>
      </c>
      <c r="I48" s="17" t="s">
        <v>67</v>
      </c>
      <c r="J48" s="3">
        <v>338</v>
      </c>
      <c r="K48" s="1" t="s">
        <v>193</v>
      </c>
      <c r="L48" s="1" t="s">
        <v>194</v>
      </c>
      <c r="M48" s="2">
        <v>0.44444444444444442</v>
      </c>
      <c r="N48" s="2">
        <v>0.52043981481481483</v>
      </c>
      <c r="O48" s="2">
        <v>0.52285879629629628</v>
      </c>
      <c r="P48" s="2">
        <v>0.62384259259259256</v>
      </c>
      <c r="Q48" s="2">
        <v>0.62575231481481486</v>
      </c>
      <c r="R48" s="13">
        <f t="shared" si="13"/>
        <v>3</v>
      </c>
      <c r="S48" s="14">
        <f t="shared" si="14"/>
        <v>11.009174311926605</v>
      </c>
      <c r="T48" s="7">
        <f t="shared" si="15"/>
        <v>51</v>
      </c>
      <c r="U48" s="14">
        <f t="shared" si="16"/>
        <v>23.363914373088683</v>
      </c>
      <c r="V48" s="13">
        <f t="shared" si="17"/>
        <v>3</v>
      </c>
      <c r="W48" s="14">
        <f t="shared" si="18"/>
        <v>11.009174311926605</v>
      </c>
      <c r="X48" s="7">
        <f t="shared" si="19"/>
        <v>50</v>
      </c>
      <c r="Y48" s="14">
        <f t="shared" si="20"/>
        <v>23.759912921785102</v>
      </c>
      <c r="Z48" s="15">
        <f t="shared" si="21"/>
        <v>47.123827294873784</v>
      </c>
    </row>
    <row r="49" spans="1:26" ht="15.75">
      <c r="A49" s="5">
        <f t="shared" si="11"/>
        <v>43.933102146525613</v>
      </c>
      <c r="B49" s="5">
        <f t="shared" si="12"/>
        <v>335</v>
      </c>
      <c r="C49" s="5">
        <v>44</v>
      </c>
      <c r="D49" s="5">
        <v>48</v>
      </c>
      <c r="E49" s="5">
        <v>64</v>
      </c>
      <c r="F49" s="5">
        <v>64</v>
      </c>
      <c r="I49" s="17" t="s">
        <v>68</v>
      </c>
      <c r="J49" s="3">
        <v>335</v>
      </c>
      <c r="K49" s="1" t="s">
        <v>187</v>
      </c>
      <c r="L49" s="1" t="s">
        <v>188</v>
      </c>
      <c r="M49" s="2">
        <v>0.41944444444444445</v>
      </c>
      <c r="N49" s="2">
        <v>0.49530092592592595</v>
      </c>
      <c r="O49" s="2">
        <v>0.49761574074074072</v>
      </c>
      <c r="P49" s="2">
        <v>0.59864583333333332</v>
      </c>
      <c r="Q49" s="2">
        <v>0.60203703703703704</v>
      </c>
      <c r="R49" s="13">
        <f t="shared" si="13"/>
        <v>3</v>
      </c>
      <c r="S49" s="14">
        <f t="shared" si="14"/>
        <v>11.009174311926605</v>
      </c>
      <c r="T49" s="7">
        <f t="shared" si="15"/>
        <v>46</v>
      </c>
      <c r="U49" s="14">
        <f t="shared" si="16"/>
        <v>25.487906588824018</v>
      </c>
      <c r="V49" s="13">
        <f t="shared" si="17"/>
        <v>4</v>
      </c>
      <c r="W49" s="14">
        <f t="shared" si="18"/>
        <v>11.009174311926605</v>
      </c>
      <c r="X49" s="7">
        <f t="shared" si="19"/>
        <v>64</v>
      </c>
      <c r="Y49" s="14">
        <f t="shared" si="20"/>
        <v>18.445195557701592</v>
      </c>
      <c r="Z49" s="15">
        <f t="shared" si="21"/>
        <v>43.933102146525613</v>
      </c>
    </row>
    <row r="50" spans="1:26" ht="30">
      <c r="A50" s="5">
        <f t="shared" si="11"/>
        <v>34.980377403661173</v>
      </c>
      <c r="B50" s="5">
        <f t="shared" si="12"/>
        <v>340</v>
      </c>
      <c r="C50" s="5">
        <v>40</v>
      </c>
      <c r="D50" s="5">
        <v>40</v>
      </c>
      <c r="E50" s="5">
        <v>56</v>
      </c>
      <c r="F50" s="5">
        <v>60</v>
      </c>
      <c r="I50" s="17" t="s">
        <v>69</v>
      </c>
      <c r="J50" s="3">
        <v>340</v>
      </c>
      <c r="K50" s="1" t="s">
        <v>197</v>
      </c>
      <c r="L50" s="1" t="s">
        <v>198</v>
      </c>
      <c r="M50" s="2">
        <v>0.45555555555555555</v>
      </c>
      <c r="N50" s="2">
        <v>0.53158564814814813</v>
      </c>
      <c r="O50" s="2">
        <v>0.53565972222222225</v>
      </c>
      <c r="P50" s="2">
        <v>0.66245370370370371</v>
      </c>
      <c r="Q50" s="2">
        <v>0.66637731481481477</v>
      </c>
      <c r="R50" s="13">
        <f t="shared" si="13"/>
        <v>6</v>
      </c>
      <c r="S50" s="14">
        <f t="shared" si="14"/>
        <v>11.009174311926605</v>
      </c>
      <c r="T50" s="7">
        <f t="shared" si="15"/>
        <v>40</v>
      </c>
      <c r="U50" s="14">
        <f t="shared" si="16"/>
        <v>24.169566592850362</v>
      </c>
      <c r="V50" s="13">
        <f t="shared" si="17"/>
        <v>6</v>
      </c>
      <c r="W50" s="14">
        <f t="shared" si="18"/>
        <v>8.1081081081081088</v>
      </c>
      <c r="X50" s="7">
        <f t="shared" si="19"/>
        <v>58</v>
      </c>
      <c r="Y50" s="14">
        <f t="shared" si="20"/>
        <v>10.810810810810812</v>
      </c>
      <c r="Z50" s="15">
        <f t="shared" si="21"/>
        <v>34.980377403661173</v>
      </c>
    </row>
    <row r="51" spans="1:26" ht="15.75">
      <c r="A51" s="5">
        <f t="shared" si="11"/>
        <v>32.631270420911015</v>
      </c>
      <c r="B51" s="5">
        <f t="shared" si="12"/>
        <v>336</v>
      </c>
      <c r="C51" s="5">
        <v>60</v>
      </c>
      <c r="D51" s="5">
        <v>60</v>
      </c>
      <c r="E51" s="5">
        <v>52</v>
      </c>
      <c r="F51" s="5">
        <v>52</v>
      </c>
      <c r="I51" s="17" t="s">
        <v>70</v>
      </c>
      <c r="J51" s="3">
        <v>336</v>
      </c>
      <c r="K51" s="1" t="s">
        <v>189</v>
      </c>
      <c r="L51" s="1" t="s">
        <v>190</v>
      </c>
      <c r="M51" s="2">
        <v>0.43055555555555558</v>
      </c>
      <c r="N51" s="2">
        <v>0.52054398148148151</v>
      </c>
      <c r="O51" s="2">
        <v>0.52363425925925922</v>
      </c>
      <c r="P51" s="2">
        <v>0.63221064814814809</v>
      </c>
      <c r="Q51" s="2">
        <v>0.63505787037037031</v>
      </c>
      <c r="R51" s="13">
        <f t="shared" si="13"/>
        <v>5</v>
      </c>
      <c r="S51" s="14">
        <f t="shared" si="14"/>
        <v>9.3023255813953494</v>
      </c>
      <c r="T51" s="7">
        <f t="shared" si="15"/>
        <v>60</v>
      </c>
      <c r="U51" s="14">
        <f t="shared" si="16"/>
        <v>14.139534883720932</v>
      </c>
      <c r="V51" s="13">
        <f t="shared" si="17"/>
        <v>4</v>
      </c>
      <c r="W51" s="14">
        <f t="shared" si="18"/>
        <v>9.9173553719008272</v>
      </c>
      <c r="X51" s="7">
        <f t="shared" si="19"/>
        <v>52</v>
      </c>
      <c r="Y51" s="14">
        <f t="shared" si="20"/>
        <v>18.491735537190085</v>
      </c>
      <c r="Z51" s="15">
        <f t="shared" si="21"/>
        <v>32.631270420911015</v>
      </c>
    </row>
    <row r="52" spans="1:26" ht="15.75">
      <c r="A52" s="5">
        <f t="shared" si="11"/>
        <v>0</v>
      </c>
      <c r="B52" s="5">
        <f t="shared" si="12"/>
        <v>339</v>
      </c>
      <c r="G52" s="5" t="s">
        <v>92</v>
      </c>
      <c r="I52" s="17" t="s">
        <v>18</v>
      </c>
      <c r="J52" s="3">
        <v>339</v>
      </c>
      <c r="K52" s="1" t="s">
        <v>195</v>
      </c>
      <c r="L52" s="1" t="s">
        <v>196</v>
      </c>
      <c r="M52" s="2">
        <v>0.45555555555555555</v>
      </c>
      <c r="N52" s="2">
        <v>0.53159722222222217</v>
      </c>
      <c r="O52" s="2">
        <v>0.53515046296296298</v>
      </c>
      <c r="P52" s="4"/>
      <c r="Q52" s="4"/>
      <c r="R52" s="13">
        <f t="shared" si="13"/>
        <v>5</v>
      </c>
      <c r="S52" s="14">
        <f t="shared" si="14"/>
        <v>11.009174311926605</v>
      </c>
      <c r="T52" s="7">
        <f t="shared" si="15"/>
        <v>0</v>
      </c>
      <c r="U52" s="14">
        <f t="shared" si="16"/>
        <v>93.455657492354732</v>
      </c>
      <c r="V52" s="13">
        <f t="shared" si="17"/>
        <v>3</v>
      </c>
      <c r="W52" s="14">
        <f t="shared" si="18"/>
        <v>-1.4906832298136645</v>
      </c>
      <c r="X52" s="7">
        <f t="shared" si="19"/>
        <v>0</v>
      </c>
      <c r="Y52" s="7">
        <f t="shared" si="20"/>
        <v>0</v>
      </c>
      <c r="Z52" s="15">
        <f t="shared" si="21"/>
        <v>0</v>
      </c>
    </row>
    <row r="53" spans="1:26">
      <c r="S53" s="13"/>
    </row>
    <row r="54" spans="1:26" ht="23.25">
      <c r="I54" s="11"/>
      <c r="K54" s="16" t="s">
        <v>32</v>
      </c>
      <c r="S54" s="13"/>
    </row>
    <row r="55" spans="1:26">
      <c r="S55" s="13"/>
    </row>
    <row r="56" spans="1:26"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18</v>
      </c>
      <c r="I56" s="6" t="s">
        <v>9</v>
      </c>
      <c r="J56" s="6" t="s">
        <v>10</v>
      </c>
      <c r="K56" s="7" t="s">
        <v>11</v>
      </c>
      <c r="L56" s="7" t="s">
        <v>12</v>
      </c>
      <c r="M56" s="7" t="s">
        <v>13</v>
      </c>
      <c r="N56" s="7" t="s">
        <v>14</v>
      </c>
      <c r="O56" s="7" t="s">
        <v>16</v>
      </c>
      <c r="P56" s="7" t="s">
        <v>15</v>
      </c>
      <c r="Q56" s="7" t="s">
        <v>17</v>
      </c>
      <c r="R56" s="7" t="s">
        <v>19</v>
      </c>
      <c r="S56" s="13" t="s">
        <v>20</v>
      </c>
      <c r="T56" s="7" t="s">
        <v>21</v>
      </c>
      <c r="U56" s="7" t="s">
        <v>22</v>
      </c>
      <c r="V56" s="7" t="s">
        <v>23</v>
      </c>
      <c r="W56" s="7" t="s">
        <v>24</v>
      </c>
      <c r="X56" s="7" t="s">
        <v>25</v>
      </c>
      <c r="Y56" s="7" t="s">
        <v>26</v>
      </c>
      <c r="Z56" s="12" t="s">
        <v>27</v>
      </c>
    </row>
    <row r="57" spans="1:26" ht="15.75">
      <c r="A57" s="5">
        <f t="shared" ref="A57:A64" si="22">Z57</f>
        <v>54.48641163233512</v>
      </c>
      <c r="B57" s="5">
        <f t="shared" ref="B57:B64" si="23">J57</f>
        <v>405</v>
      </c>
      <c r="C57" s="5">
        <v>42</v>
      </c>
      <c r="D57" s="5">
        <v>40</v>
      </c>
      <c r="E57" s="5">
        <v>44</v>
      </c>
      <c r="F57" s="5">
        <v>44</v>
      </c>
      <c r="I57" s="17" t="s">
        <v>64</v>
      </c>
      <c r="J57" s="3">
        <v>405</v>
      </c>
      <c r="K57" s="1" t="s">
        <v>217</v>
      </c>
      <c r="L57" s="1" t="s">
        <v>218</v>
      </c>
      <c r="M57" s="2">
        <v>0.41944444444444445</v>
      </c>
      <c r="N57" s="2">
        <v>0.49520833333333331</v>
      </c>
      <c r="O57" s="2">
        <v>0.49766203703703704</v>
      </c>
      <c r="P57" s="2">
        <v>0.59872685185185182</v>
      </c>
      <c r="Q57" s="2">
        <v>0.601099537037037</v>
      </c>
      <c r="R57" s="13">
        <f t="shared" ref="R57:R64" si="24">IF((HOUR(O57)*60+MINUTE(O57))-(HOUR(N57)*60+MINUTE(N57))&lt;3,3,(HOUR(O57)*60+MINUTE(O57))-(HOUR(N57)*60+MINUTE(N57)))</f>
        <v>3</v>
      </c>
      <c r="S57" s="14">
        <f t="shared" ref="S57:S64" si="25">$C$2*60/((HOUR(N57)*60+MINUTE(N57))-(HOUR(M57)*60+MINUTE(M57)))</f>
        <v>11.009174311926605</v>
      </c>
      <c r="T57" s="7">
        <f t="shared" ref="T57:T64" si="26">(C57+D57)/2</f>
        <v>41</v>
      </c>
      <c r="U57" s="14">
        <f t="shared" ref="U57:U64" si="27">IF(((HOUR(N57)*60+MINUTE(N57))-(HOUR(M57)*60+MINUTE(M57)))&lt;INT($C$2*60/$C$3),0,(S57*2-$C$4)*100/(T57+3*R57))</f>
        <v>28.036697247706421</v>
      </c>
      <c r="V57" s="13">
        <f t="shared" ref="V57:V64" si="28">IF((HOUR(Q57)*60+MINUTE(Q57))-(HOUR(P57)*60+MINUTE(P57))&lt;3,3,(HOUR(Q57)*60+MINUTE(Q57))-(HOUR(P57)*60+MINUTE(P57)))</f>
        <v>3</v>
      </c>
      <c r="W57" s="14">
        <f t="shared" ref="W57:W64" si="29">$D$2*60/((HOUR(P57)*60+MINUTE(P57))-(HOUR(N57)*60+MINUTE(N57)+MINUTE($C$5)))</f>
        <v>11.009174311926605</v>
      </c>
      <c r="X57" s="7">
        <f t="shared" ref="X57:X64" si="30">(E57+F57)/2</f>
        <v>44</v>
      </c>
      <c r="Y57" s="14">
        <f t="shared" ref="Y57:Y64" si="31">IF(((HOUR(P57)*60+MINUTE(P57))-(HOUR(N57)*60+MINUTE(N57)+MINUTE($C$5)))&lt;INT($D$2*60/$C$3),0,(W57*2-$C$4)*100/(X57+3*V57))</f>
        <v>26.449714384628699</v>
      </c>
      <c r="Z57" s="15">
        <f t="shared" ref="Z57:Z64" si="32">IF(G57="X",0,U57+Y57)</f>
        <v>54.48641163233512</v>
      </c>
    </row>
    <row r="58" spans="1:26" ht="15.75">
      <c r="A58" s="5">
        <f t="shared" si="22"/>
        <v>47.150465976216282</v>
      </c>
      <c r="B58" s="5">
        <f t="shared" si="23"/>
        <v>334</v>
      </c>
      <c r="C58" s="5">
        <v>44</v>
      </c>
      <c r="D58" s="5">
        <v>48</v>
      </c>
      <c r="E58" s="5">
        <v>52</v>
      </c>
      <c r="F58" s="5">
        <v>52</v>
      </c>
      <c r="I58" s="17" t="s">
        <v>65</v>
      </c>
      <c r="J58" s="3">
        <v>334</v>
      </c>
      <c r="K58" s="1" t="s">
        <v>213</v>
      </c>
      <c r="L58" s="1" t="s">
        <v>214</v>
      </c>
      <c r="M58" s="2">
        <v>0.45277777777777778</v>
      </c>
      <c r="N58" s="2">
        <v>0.52878472222222228</v>
      </c>
      <c r="O58" s="2">
        <v>0.5314120370370371</v>
      </c>
      <c r="P58" s="2">
        <v>0.63217592592592597</v>
      </c>
      <c r="Q58" s="2">
        <v>0.63459490740740743</v>
      </c>
      <c r="R58" s="13">
        <f t="shared" si="24"/>
        <v>4</v>
      </c>
      <c r="S58" s="14">
        <f t="shared" si="25"/>
        <v>11.009174311926605</v>
      </c>
      <c r="T58" s="7">
        <f t="shared" si="26"/>
        <v>46</v>
      </c>
      <c r="U58" s="14">
        <f t="shared" si="27"/>
        <v>24.169566592850362</v>
      </c>
      <c r="V58" s="13">
        <f t="shared" si="28"/>
        <v>3</v>
      </c>
      <c r="W58" s="14">
        <f t="shared" si="29"/>
        <v>11.009174311926605</v>
      </c>
      <c r="X58" s="7">
        <f t="shared" si="30"/>
        <v>52</v>
      </c>
      <c r="Y58" s="14">
        <f t="shared" si="31"/>
        <v>22.980899383365919</v>
      </c>
      <c r="Z58" s="15">
        <f t="shared" si="32"/>
        <v>47.150465976216282</v>
      </c>
    </row>
    <row r="59" spans="1:26" ht="15.75">
      <c r="A59" s="5">
        <f t="shared" si="22"/>
        <v>44.88456910813656</v>
      </c>
      <c r="B59" s="5">
        <f t="shared" si="23"/>
        <v>333</v>
      </c>
      <c r="C59" s="5">
        <v>52</v>
      </c>
      <c r="D59" s="5">
        <v>52</v>
      </c>
      <c r="E59" s="5">
        <v>44</v>
      </c>
      <c r="F59" s="5">
        <v>48</v>
      </c>
      <c r="I59" s="17" t="s">
        <v>66</v>
      </c>
      <c r="J59" s="3">
        <v>333</v>
      </c>
      <c r="K59" s="1" t="s">
        <v>211</v>
      </c>
      <c r="L59" s="1" t="s">
        <v>212</v>
      </c>
      <c r="M59" s="2">
        <v>0.4368055555555555</v>
      </c>
      <c r="N59" s="2">
        <v>0.51265046296296302</v>
      </c>
      <c r="O59" s="2">
        <v>0.51530092592592591</v>
      </c>
      <c r="P59" s="2">
        <v>0.61618055555555562</v>
      </c>
      <c r="Q59" s="2">
        <v>0.61951388888888892</v>
      </c>
      <c r="R59" s="13">
        <f t="shared" si="24"/>
        <v>4</v>
      </c>
      <c r="S59" s="14">
        <f t="shared" si="25"/>
        <v>11.009174311926605</v>
      </c>
      <c r="T59" s="7">
        <f t="shared" si="26"/>
        <v>52</v>
      </c>
      <c r="U59" s="14">
        <f t="shared" si="27"/>
        <v>21.903669724770641</v>
      </c>
      <c r="V59" s="13">
        <f t="shared" si="28"/>
        <v>5</v>
      </c>
      <c r="W59" s="14">
        <f t="shared" si="29"/>
        <v>11.009174311926605</v>
      </c>
      <c r="X59" s="7">
        <f t="shared" si="30"/>
        <v>46</v>
      </c>
      <c r="Y59" s="14">
        <f t="shared" si="31"/>
        <v>22.980899383365919</v>
      </c>
      <c r="Z59" s="15">
        <f t="shared" si="32"/>
        <v>44.88456910813656</v>
      </c>
    </row>
    <row r="60" spans="1:26" ht="15.75">
      <c r="A60" s="5">
        <f t="shared" si="22"/>
        <v>44.063522721176028</v>
      </c>
      <c r="B60" s="5">
        <f t="shared" si="23"/>
        <v>332</v>
      </c>
      <c r="C60" s="5">
        <v>48</v>
      </c>
      <c r="D60" s="5">
        <v>48</v>
      </c>
      <c r="E60" s="5">
        <v>60</v>
      </c>
      <c r="F60" s="5">
        <v>60</v>
      </c>
      <c r="I60" s="17" t="s">
        <v>67</v>
      </c>
      <c r="J60" s="3">
        <v>332</v>
      </c>
      <c r="K60" s="1" t="s">
        <v>209</v>
      </c>
      <c r="L60" s="1" t="s">
        <v>210</v>
      </c>
      <c r="M60" s="2">
        <v>0.42222222222222222</v>
      </c>
      <c r="N60" s="2">
        <v>0.49818287037037035</v>
      </c>
      <c r="O60" s="2">
        <v>0.50026620370370367</v>
      </c>
      <c r="P60" s="2">
        <v>0.60157407407407404</v>
      </c>
      <c r="Q60" s="2">
        <v>0.60435185185185192</v>
      </c>
      <c r="R60" s="13">
        <f t="shared" si="24"/>
        <v>3</v>
      </c>
      <c r="S60" s="14">
        <f t="shared" si="25"/>
        <v>11.009174311926605</v>
      </c>
      <c r="T60" s="7">
        <f t="shared" si="26"/>
        <v>48</v>
      </c>
      <c r="U60" s="14">
        <f t="shared" si="27"/>
        <v>24.593594076935457</v>
      </c>
      <c r="V60" s="13">
        <f t="shared" si="28"/>
        <v>4</v>
      </c>
      <c r="W60" s="14">
        <f t="shared" si="29"/>
        <v>11.009174311926605</v>
      </c>
      <c r="X60" s="7">
        <f t="shared" si="30"/>
        <v>60</v>
      </c>
      <c r="Y60" s="14">
        <f t="shared" si="31"/>
        <v>19.469928644240568</v>
      </c>
      <c r="Z60" s="15">
        <f t="shared" si="32"/>
        <v>44.063522721176028</v>
      </c>
    </row>
    <row r="61" spans="1:26" ht="15.75">
      <c r="A61" s="5">
        <f t="shared" si="22"/>
        <v>42.181908755033419</v>
      </c>
      <c r="B61" s="5">
        <f t="shared" si="23"/>
        <v>331</v>
      </c>
      <c r="C61" s="5">
        <v>56</v>
      </c>
      <c r="D61" s="5">
        <v>56</v>
      </c>
      <c r="E61" s="5">
        <v>56</v>
      </c>
      <c r="F61" s="5">
        <v>56</v>
      </c>
      <c r="I61" s="17" t="s">
        <v>68</v>
      </c>
      <c r="J61" s="3">
        <v>331</v>
      </c>
      <c r="K61" s="1" t="s">
        <v>207</v>
      </c>
      <c r="L61" s="1" t="s">
        <v>208</v>
      </c>
      <c r="M61" s="2">
        <v>0.42222222222222222</v>
      </c>
      <c r="N61" s="2">
        <v>0.49813657407407402</v>
      </c>
      <c r="O61" s="2">
        <v>0.50050925925925926</v>
      </c>
      <c r="P61" s="2">
        <v>0.6015625</v>
      </c>
      <c r="Q61" s="2">
        <v>0.60425925925925927</v>
      </c>
      <c r="R61" s="13">
        <f t="shared" si="24"/>
        <v>3</v>
      </c>
      <c r="S61" s="14">
        <f t="shared" si="25"/>
        <v>11.009174311926605</v>
      </c>
      <c r="T61" s="7">
        <f t="shared" si="26"/>
        <v>56</v>
      </c>
      <c r="U61" s="14">
        <f t="shared" si="27"/>
        <v>21.566690190543401</v>
      </c>
      <c r="V61" s="13">
        <f t="shared" si="28"/>
        <v>4</v>
      </c>
      <c r="W61" s="14">
        <f t="shared" si="29"/>
        <v>11.009174311926605</v>
      </c>
      <c r="X61" s="7">
        <f t="shared" si="30"/>
        <v>56</v>
      </c>
      <c r="Y61" s="14">
        <f t="shared" si="31"/>
        <v>20.615218564490014</v>
      </c>
      <c r="Z61" s="15">
        <f t="shared" si="32"/>
        <v>42.181908755033419</v>
      </c>
    </row>
    <row r="62" spans="1:26" ht="15.75">
      <c r="A62" s="5">
        <f t="shared" si="22"/>
        <v>25.304008308464908</v>
      </c>
      <c r="B62" s="5">
        <f t="shared" si="23"/>
        <v>330</v>
      </c>
      <c r="C62" s="5">
        <v>60</v>
      </c>
      <c r="D62" s="5">
        <v>60</v>
      </c>
      <c r="E62" s="5">
        <v>64</v>
      </c>
      <c r="F62" s="5">
        <v>66</v>
      </c>
      <c r="I62" s="17" t="s">
        <v>69</v>
      </c>
      <c r="J62" s="3">
        <v>330</v>
      </c>
      <c r="K62" s="1" t="s">
        <v>205</v>
      </c>
      <c r="L62" s="1" t="s">
        <v>206</v>
      </c>
      <c r="M62" s="2">
        <v>0.43055555555555558</v>
      </c>
      <c r="N62" s="2">
        <v>0.52052083333333332</v>
      </c>
      <c r="O62" s="2">
        <v>0.52690972222222221</v>
      </c>
      <c r="P62" s="2">
        <v>0.63267361111111109</v>
      </c>
      <c r="Q62" s="2">
        <v>0.63871527777777781</v>
      </c>
      <c r="R62" s="13">
        <f t="shared" si="24"/>
        <v>9</v>
      </c>
      <c r="S62" s="14">
        <f t="shared" si="25"/>
        <v>9.3023255813953494</v>
      </c>
      <c r="T62" s="7">
        <f t="shared" si="26"/>
        <v>60</v>
      </c>
      <c r="U62" s="14">
        <f t="shared" si="27"/>
        <v>12.189254210104252</v>
      </c>
      <c r="V62" s="13">
        <f t="shared" si="28"/>
        <v>8</v>
      </c>
      <c r="W62" s="14">
        <f t="shared" si="29"/>
        <v>9.8360655737704921</v>
      </c>
      <c r="X62" s="7">
        <f t="shared" si="30"/>
        <v>65</v>
      </c>
      <c r="Y62" s="14">
        <f t="shared" si="31"/>
        <v>13.114754098360656</v>
      </c>
      <c r="Z62" s="15">
        <f t="shared" si="32"/>
        <v>25.304008308464908</v>
      </c>
    </row>
    <row r="63" spans="1:26" ht="15.75">
      <c r="A63" s="5">
        <f t="shared" si="22"/>
        <v>0</v>
      </c>
      <c r="B63" s="5">
        <f t="shared" si="23"/>
        <v>319</v>
      </c>
      <c r="G63" s="5" t="s">
        <v>92</v>
      </c>
      <c r="I63" s="17" t="s">
        <v>18</v>
      </c>
      <c r="J63" s="3">
        <v>319</v>
      </c>
      <c r="K63" s="1" t="s">
        <v>203</v>
      </c>
      <c r="L63" s="1" t="s">
        <v>204</v>
      </c>
      <c r="M63" s="2">
        <v>0.45277777777777778</v>
      </c>
      <c r="N63" s="2">
        <v>0.52871527777777783</v>
      </c>
      <c r="O63" s="2">
        <v>0.53133101851851849</v>
      </c>
      <c r="P63" s="4"/>
      <c r="Q63" s="4"/>
      <c r="R63" s="13">
        <f t="shared" si="24"/>
        <v>4</v>
      </c>
      <c r="S63" s="14">
        <f t="shared" si="25"/>
        <v>11.009174311926605</v>
      </c>
      <c r="T63" s="7">
        <f t="shared" si="26"/>
        <v>0</v>
      </c>
      <c r="U63" s="14">
        <f t="shared" si="27"/>
        <v>116.81957186544342</v>
      </c>
      <c r="V63" s="13">
        <f t="shared" si="28"/>
        <v>3</v>
      </c>
      <c r="W63" s="14">
        <f t="shared" si="29"/>
        <v>-1.4981273408239701</v>
      </c>
      <c r="X63" s="7">
        <f t="shared" si="30"/>
        <v>0</v>
      </c>
      <c r="Y63" s="14">
        <f t="shared" si="31"/>
        <v>0</v>
      </c>
      <c r="Z63" s="8">
        <f t="shared" si="32"/>
        <v>0</v>
      </c>
    </row>
    <row r="64" spans="1:26" ht="15.75">
      <c r="A64" s="5">
        <f t="shared" si="22"/>
        <v>0</v>
      </c>
      <c r="B64" s="5">
        <f t="shared" si="23"/>
        <v>402</v>
      </c>
      <c r="G64" s="5" t="s">
        <v>92</v>
      </c>
      <c r="I64" s="17" t="s">
        <v>18</v>
      </c>
      <c r="J64" s="3">
        <v>402</v>
      </c>
      <c r="K64" s="1" t="s">
        <v>215</v>
      </c>
      <c r="L64" s="1" t="s">
        <v>216</v>
      </c>
      <c r="M64" s="2">
        <v>0.43333333333333335</v>
      </c>
      <c r="N64" s="2">
        <v>0.49910879629629629</v>
      </c>
      <c r="O64" s="2">
        <v>0.50814814814814813</v>
      </c>
      <c r="P64" s="4"/>
      <c r="Q64" s="4"/>
      <c r="R64" s="13">
        <f t="shared" si="24"/>
        <v>13</v>
      </c>
      <c r="S64" s="14">
        <f t="shared" si="25"/>
        <v>12.76595744680851</v>
      </c>
      <c r="T64" s="7">
        <f t="shared" si="26"/>
        <v>0</v>
      </c>
      <c r="U64" s="7">
        <f t="shared" si="27"/>
        <v>0</v>
      </c>
      <c r="V64" s="13">
        <f t="shared" si="28"/>
        <v>3</v>
      </c>
      <c r="W64" s="14">
        <f t="shared" si="29"/>
        <v>-1.5831134564643798</v>
      </c>
      <c r="X64" s="7">
        <f t="shared" si="30"/>
        <v>0</v>
      </c>
      <c r="Y64" s="14">
        <f t="shared" si="31"/>
        <v>0</v>
      </c>
      <c r="Z64" s="8">
        <f t="shared" si="32"/>
        <v>0</v>
      </c>
    </row>
  </sheetData>
  <sheetProtection password="E331" sheet="1"/>
  <phoneticPr fontId="0" type="noConversion"/>
  <pageMargins left="0.511811024" right="0.511811024" top="0.78740157499999996" bottom="0.78740157499999996" header="0.31496062000000002" footer="0.31496062000000002"/>
  <pageSetup paperSize="9" scale="77" orientation="landscape"/>
  <rowBreaks count="1" manualBreakCount="1">
    <brk id="4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Q31"/>
  <sheetViews>
    <sheetView topLeftCell="F13" workbookViewId="0">
      <selection activeCell="H22" sqref="H22"/>
    </sheetView>
  </sheetViews>
  <sheetFormatPr defaultColWidth="9.140625" defaultRowHeight="15"/>
  <cols>
    <col min="1" max="1" width="0" style="5" hidden="1" customWidth="1"/>
    <col min="2" max="2" width="8.140625" style="5" hidden="1" customWidth="1"/>
    <col min="3" max="3" width="7.28515625" style="5" hidden="1" customWidth="1"/>
    <col min="4" max="5" width="0" style="5" hidden="1" customWidth="1"/>
    <col min="6" max="6" width="9.140625" style="6"/>
    <col min="7" max="7" width="6.85546875" style="6" bestFit="1" customWidth="1"/>
    <col min="8" max="8" width="32.140625" style="7" customWidth="1"/>
    <col min="9" max="9" width="24.28515625" style="7" customWidth="1"/>
    <col min="10" max="11" width="9.140625" style="7"/>
    <col min="12" max="12" width="8.140625" style="7" bestFit="1" customWidth="1"/>
    <col min="13" max="13" width="5.140625" style="7" bestFit="1" customWidth="1"/>
    <col min="14" max="14" width="6.28515625" style="7" customWidth="1"/>
    <col min="15" max="15" width="4.140625" style="7" bestFit="1" customWidth="1"/>
    <col min="16" max="16" width="5.42578125" style="7" customWidth="1"/>
    <col min="17" max="17" width="9.140625" style="8"/>
    <col min="18" max="16384" width="9.140625" style="5"/>
  </cols>
  <sheetData>
    <row r="1" spans="1:17">
      <c r="D1" s="5" t="s">
        <v>33</v>
      </c>
    </row>
    <row r="2" spans="1:17">
      <c r="A2" s="5" t="s">
        <v>0</v>
      </c>
      <c r="B2" s="5">
        <v>20</v>
      </c>
      <c r="C2" s="5" t="s">
        <v>35</v>
      </c>
      <c r="D2" s="9">
        <f>TIME(0,B2*60/B3,0)</f>
        <v>8.3333333333333329E-2</v>
      </c>
      <c r="E2" s="9"/>
    </row>
    <row r="3" spans="1:17">
      <c r="A3" s="5" t="s">
        <v>1</v>
      </c>
      <c r="B3" s="5">
        <v>10</v>
      </c>
      <c r="C3" s="5" t="s">
        <v>36</v>
      </c>
      <c r="D3" s="9">
        <f>TIME(0,B2*60/B4,0)</f>
        <v>0.11875000000000001</v>
      </c>
      <c r="E3" s="9"/>
    </row>
    <row r="4" spans="1:17">
      <c r="A4" s="5" t="s">
        <v>2</v>
      </c>
      <c r="B4" s="5">
        <v>7</v>
      </c>
    </row>
    <row r="5" spans="1:17" ht="21">
      <c r="B5" s="10"/>
      <c r="F5" s="18"/>
      <c r="H5" s="19" t="s">
        <v>29</v>
      </c>
    </row>
    <row r="7" spans="1:17">
      <c r="A7" s="5" t="s">
        <v>4</v>
      </c>
      <c r="B7" s="5" t="s">
        <v>5</v>
      </c>
      <c r="C7" s="5" t="s">
        <v>6</v>
      </c>
      <c r="D7" s="5" t="s">
        <v>18</v>
      </c>
      <c r="F7" s="6" t="s">
        <v>9</v>
      </c>
      <c r="G7" s="6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16</v>
      </c>
      <c r="M7" s="7" t="s">
        <v>19</v>
      </c>
      <c r="N7" s="7" t="s">
        <v>20</v>
      </c>
      <c r="O7" s="7" t="s">
        <v>21</v>
      </c>
      <c r="P7" s="7" t="s">
        <v>28</v>
      </c>
      <c r="Q7" s="12" t="s">
        <v>27</v>
      </c>
    </row>
    <row r="8" spans="1:17" ht="15" customHeight="1">
      <c r="A8" s="5">
        <f t="shared" ref="A8:A20" si="0">G8</f>
        <v>224</v>
      </c>
      <c r="B8" s="5">
        <v>40</v>
      </c>
      <c r="C8" s="5">
        <v>40</v>
      </c>
      <c r="F8" s="17" t="s">
        <v>64</v>
      </c>
      <c r="G8" s="3">
        <v>224</v>
      </c>
      <c r="H8" s="1" t="s">
        <v>62</v>
      </c>
      <c r="I8" s="1" t="s">
        <v>63</v>
      </c>
      <c r="J8" s="2">
        <v>0.44722222222222219</v>
      </c>
      <c r="K8" s="2">
        <v>0.53077546296296296</v>
      </c>
      <c r="L8" s="2">
        <v>0.53266203703703707</v>
      </c>
      <c r="M8" s="13">
        <f t="shared" ref="M8:M20" si="1">IF((HOUR(L8)*60+MINUTE(L8))-(HOUR(K8)*60+MINUTE(K8))&lt;3,3,(HOUR(L8)*60+MINUTE(L8))-(HOUR(K8)*60+MINUTE(K8)))</f>
        <v>3</v>
      </c>
      <c r="N8" s="13">
        <f t="shared" ref="N8:N20" si="2">$B$2*60/((HOUR(K8)*60+MINUTE(K8))-(HOUR(J8)*60+MINUTE(J8)))</f>
        <v>10</v>
      </c>
      <c r="O8" s="7">
        <f t="shared" ref="O8:O20" si="3">(B8+C8)/2</f>
        <v>40</v>
      </c>
      <c r="P8" s="7">
        <f t="shared" ref="P8:P20" si="4">IF(((HOUR(K8)*60+MINUTE(K8))-(HOUR(J8)*60+MINUTE(J8)))&lt;INT($B$2*60/$B$3),0,(N8*2-$B$4)*100/(O8+3*M8))</f>
        <v>26.530612244897959</v>
      </c>
      <c r="Q8" s="15">
        <f t="shared" ref="Q8:Q20" si="5">IF(D8="X",0,P8)</f>
        <v>26.530612244897959</v>
      </c>
    </row>
    <row r="9" spans="1:17" ht="15.75">
      <c r="A9" s="5">
        <f t="shared" si="0"/>
        <v>214</v>
      </c>
      <c r="B9" s="5">
        <v>44</v>
      </c>
      <c r="C9" s="5">
        <v>48</v>
      </c>
      <c r="F9" s="17" t="s">
        <v>65</v>
      </c>
      <c r="G9" s="3">
        <v>214</v>
      </c>
      <c r="H9" s="1" t="s">
        <v>48</v>
      </c>
      <c r="I9" s="1" t="s">
        <v>49</v>
      </c>
      <c r="J9" s="2">
        <v>0.43888888888888888</v>
      </c>
      <c r="K9" s="2">
        <v>0.5224537037037037</v>
      </c>
      <c r="L9" s="2">
        <v>0.52557870370370374</v>
      </c>
      <c r="M9" s="13">
        <f t="shared" si="1"/>
        <v>4</v>
      </c>
      <c r="N9" s="13">
        <f t="shared" si="2"/>
        <v>10</v>
      </c>
      <c r="O9" s="7">
        <f t="shared" si="3"/>
        <v>46</v>
      </c>
      <c r="P9" s="7">
        <f t="shared" si="4"/>
        <v>22.413793103448278</v>
      </c>
      <c r="Q9" s="15">
        <f t="shared" si="5"/>
        <v>22.413793103448278</v>
      </c>
    </row>
    <row r="10" spans="1:17" ht="15.75">
      <c r="A10" s="5">
        <f t="shared" si="0"/>
        <v>223</v>
      </c>
      <c r="B10" s="5">
        <v>48</v>
      </c>
      <c r="C10" s="5">
        <v>44</v>
      </c>
      <c r="F10" s="17" t="s">
        <v>66</v>
      </c>
      <c r="G10" s="3">
        <v>223</v>
      </c>
      <c r="H10" s="1" t="s">
        <v>60</v>
      </c>
      <c r="I10" s="1" t="s">
        <v>61</v>
      </c>
      <c r="J10" s="2">
        <v>0.45</v>
      </c>
      <c r="K10" s="2">
        <v>0.53355324074074073</v>
      </c>
      <c r="L10" s="2">
        <v>0.53613425925925928</v>
      </c>
      <c r="M10" s="13">
        <f t="shared" si="1"/>
        <v>4</v>
      </c>
      <c r="N10" s="13">
        <f t="shared" si="2"/>
        <v>10</v>
      </c>
      <c r="O10" s="7">
        <f t="shared" si="3"/>
        <v>46</v>
      </c>
      <c r="P10" s="7">
        <f t="shared" si="4"/>
        <v>22.413793103448278</v>
      </c>
      <c r="Q10" s="15">
        <f t="shared" si="5"/>
        <v>22.413793103448278</v>
      </c>
    </row>
    <row r="11" spans="1:17" ht="15.75">
      <c r="A11" s="5">
        <f t="shared" si="0"/>
        <v>215</v>
      </c>
      <c r="B11" s="5">
        <v>44</v>
      </c>
      <c r="C11" s="5">
        <v>44</v>
      </c>
      <c r="F11" s="17" t="s">
        <v>67</v>
      </c>
      <c r="G11" s="3">
        <v>215</v>
      </c>
      <c r="H11" s="1" t="s">
        <v>50</v>
      </c>
      <c r="I11" s="1" t="s">
        <v>51</v>
      </c>
      <c r="J11" s="2">
        <v>0.43888888888888888</v>
      </c>
      <c r="K11" s="2">
        <v>0.52246527777777774</v>
      </c>
      <c r="L11" s="2">
        <v>0.52572916666666669</v>
      </c>
      <c r="M11" s="13">
        <f t="shared" si="1"/>
        <v>5</v>
      </c>
      <c r="N11" s="13">
        <f t="shared" si="2"/>
        <v>10</v>
      </c>
      <c r="O11" s="7">
        <f t="shared" si="3"/>
        <v>44</v>
      </c>
      <c r="P11" s="7">
        <f t="shared" si="4"/>
        <v>22.033898305084747</v>
      </c>
      <c r="Q11" s="15">
        <f t="shared" si="5"/>
        <v>22.033898305084747</v>
      </c>
    </row>
    <row r="12" spans="1:17" ht="15.75">
      <c r="A12" s="5">
        <f t="shared" si="0"/>
        <v>219</v>
      </c>
      <c r="B12" s="5">
        <v>52</v>
      </c>
      <c r="C12" s="5">
        <v>48</v>
      </c>
      <c r="F12" s="17" t="s">
        <v>68</v>
      </c>
      <c r="G12" s="3">
        <v>219</v>
      </c>
      <c r="H12" s="1" t="s">
        <v>52</v>
      </c>
      <c r="I12" s="1" t="s">
        <v>53</v>
      </c>
      <c r="J12" s="2">
        <v>0.44722222222222219</v>
      </c>
      <c r="K12" s="2">
        <v>0.53101851851851845</v>
      </c>
      <c r="L12" s="2">
        <v>0.53290509259259256</v>
      </c>
      <c r="M12" s="13">
        <f t="shared" si="1"/>
        <v>3</v>
      </c>
      <c r="N12" s="13">
        <f t="shared" si="2"/>
        <v>10</v>
      </c>
      <c r="O12" s="7">
        <f t="shared" si="3"/>
        <v>50</v>
      </c>
      <c r="P12" s="7">
        <f t="shared" si="4"/>
        <v>22.033898305084747</v>
      </c>
      <c r="Q12" s="15">
        <f t="shared" si="5"/>
        <v>22.033898305084747</v>
      </c>
    </row>
    <row r="13" spans="1:17" ht="15.75">
      <c r="A13" s="5">
        <f t="shared" si="0"/>
        <v>220</v>
      </c>
      <c r="B13" s="5">
        <v>60</v>
      </c>
      <c r="C13" s="5">
        <v>56</v>
      </c>
      <c r="F13" s="17" t="s">
        <v>69</v>
      </c>
      <c r="G13" s="3">
        <v>220</v>
      </c>
      <c r="H13" s="1" t="s">
        <v>54</v>
      </c>
      <c r="I13" s="1" t="s">
        <v>55</v>
      </c>
      <c r="J13" s="2">
        <v>0.43888888888888888</v>
      </c>
      <c r="K13" s="2">
        <v>0.52253472222222219</v>
      </c>
      <c r="L13" s="2">
        <v>0.52495370370370364</v>
      </c>
      <c r="M13" s="13">
        <f t="shared" si="1"/>
        <v>3</v>
      </c>
      <c r="N13" s="13">
        <f t="shared" si="2"/>
        <v>10</v>
      </c>
      <c r="O13" s="7">
        <f t="shared" si="3"/>
        <v>58</v>
      </c>
      <c r="P13" s="7">
        <f t="shared" si="4"/>
        <v>19.402985074626866</v>
      </c>
      <c r="Q13" s="15">
        <f t="shared" si="5"/>
        <v>19.402985074626866</v>
      </c>
    </row>
    <row r="14" spans="1:17" ht="15.75">
      <c r="A14" s="5">
        <f t="shared" si="0"/>
        <v>222</v>
      </c>
      <c r="B14" s="5">
        <v>60</v>
      </c>
      <c r="C14" s="5">
        <v>60</v>
      </c>
      <c r="F14" s="17" t="s">
        <v>70</v>
      </c>
      <c r="G14" s="3">
        <v>222</v>
      </c>
      <c r="H14" s="1" t="s">
        <v>58</v>
      </c>
      <c r="I14" s="1" t="s">
        <v>59</v>
      </c>
      <c r="J14" s="2">
        <v>0.45</v>
      </c>
      <c r="K14" s="2">
        <v>0.53354166666666669</v>
      </c>
      <c r="L14" s="2">
        <v>0.53621527777777778</v>
      </c>
      <c r="M14" s="13">
        <f t="shared" si="1"/>
        <v>4</v>
      </c>
      <c r="N14" s="13">
        <f t="shared" si="2"/>
        <v>10</v>
      </c>
      <c r="O14" s="7">
        <f t="shared" si="3"/>
        <v>60</v>
      </c>
      <c r="P14" s="7">
        <f t="shared" si="4"/>
        <v>18.055555555555557</v>
      </c>
      <c r="Q14" s="15">
        <f t="shared" si="5"/>
        <v>18.055555555555557</v>
      </c>
    </row>
    <row r="15" spans="1:17" ht="15.75">
      <c r="A15" s="5">
        <f t="shared" si="0"/>
        <v>221</v>
      </c>
      <c r="B15" s="5">
        <v>48</v>
      </c>
      <c r="C15" s="5">
        <v>48</v>
      </c>
      <c r="F15" s="17" t="s">
        <v>71</v>
      </c>
      <c r="G15" s="3">
        <v>221</v>
      </c>
      <c r="H15" s="1" t="s">
        <v>56</v>
      </c>
      <c r="I15" s="1" t="s">
        <v>57</v>
      </c>
      <c r="J15" s="2">
        <v>0.43472222222222223</v>
      </c>
      <c r="K15" s="2">
        <v>0.53494212962962961</v>
      </c>
      <c r="L15" s="2">
        <v>0.5376967592592593</v>
      </c>
      <c r="M15" s="13">
        <f t="shared" si="1"/>
        <v>4</v>
      </c>
      <c r="N15" s="13">
        <f t="shared" si="2"/>
        <v>8.3333333333333339</v>
      </c>
      <c r="O15" s="7">
        <f t="shared" si="3"/>
        <v>48</v>
      </c>
      <c r="P15" s="7">
        <f t="shared" si="4"/>
        <v>16.111111111111111</v>
      </c>
      <c r="Q15" s="15">
        <f t="shared" si="5"/>
        <v>16.111111111111111</v>
      </c>
    </row>
    <row r="16" spans="1:17" ht="15.75">
      <c r="A16" s="5">
        <f t="shared" si="0"/>
        <v>203</v>
      </c>
      <c r="B16" s="5">
        <v>40</v>
      </c>
      <c r="C16" s="5">
        <v>44</v>
      </c>
      <c r="F16" s="17" t="s">
        <v>72</v>
      </c>
      <c r="G16" s="3">
        <v>203</v>
      </c>
      <c r="H16" s="1" t="s">
        <v>40</v>
      </c>
      <c r="I16" s="1" t="s">
        <v>41</v>
      </c>
      <c r="J16" s="2">
        <v>0.46666666666666662</v>
      </c>
      <c r="K16" s="2">
        <v>0.56418981481481478</v>
      </c>
      <c r="L16" s="2">
        <v>0.57028935185185181</v>
      </c>
      <c r="M16" s="13">
        <f t="shared" si="1"/>
        <v>9</v>
      </c>
      <c r="N16" s="13">
        <f t="shared" si="2"/>
        <v>8.5714285714285712</v>
      </c>
      <c r="O16" s="7">
        <f t="shared" si="3"/>
        <v>42</v>
      </c>
      <c r="P16" s="7">
        <f t="shared" si="4"/>
        <v>14.699792960662524</v>
      </c>
      <c r="Q16" s="15">
        <f t="shared" si="5"/>
        <v>14.699792960662524</v>
      </c>
    </row>
    <row r="17" spans="1:17" ht="15.75">
      <c r="A17" s="5">
        <f t="shared" si="0"/>
        <v>207</v>
      </c>
      <c r="B17" s="5">
        <v>52</v>
      </c>
      <c r="C17" s="5">
        <v>52</v>
      </c>
      <c r="F17" s="17" t="s">
        <v>73</v>
      </c>
      <c r="G17" s="3">
        <v>207</v>
      </c>
      <c r="H17" s="1" t="s">
        <v>44</v>
      </c>
      <c r="I17" s="1" t="s">
        <v>45</v>
      </c>
      <c r="J17" s="2">
        <v>0.44166666666666665</v>
      </c>
      <c r="K17" s="2">
        <v>0.53304398148148147</v>
      </c>
      <c r="L17" s="2">
        <v>0.53930555555555559</v>
      </c>
      <c r="M17" s="13">
        <f t="shared" si="1"/>
        <v>9</v>
      </c>
      <c r="N17" s="13">
        <f t="shared" si="2"/>
        <v>9.1603053435114496</v>
      </c>
      <c r="O17" s="7">
        <f t="shared" si="3"/>
        <v>52</v>
      </c>
      <c r="P17" s="7">
        <f t="shared" si="4"/>
        <v>14.329886945598608</v>
      </c>
      <c r="Q17" s="15">
        <f t="shared" si="5"/>
        <v>14.329886945598608</v>
      </c>
    </row>
    <row r="18" spans="1:17" ht="15.75">
      <c r="A18" s="5">
        <f t="shared" si="0"/>
        <v>202</v>
      </c>
      <c r="B18" s="5">
        <v>60</v>
      </c>
      <c r="C18" s="5">
        <v>64</v>
      </c>
      <c r="F18" s="17" t="s">
        <v>74</v>
      </c>
      <c r="G18" s="3">
        <v>202</v>
      </c>
      <c r="H18" s="1" t="s">
        <v>38</v>
      </c>
      <c r="I18" s="1" t="s">
        <v>39</v>
      </c>
      <c r="J18" s="2">
        <v>0.42222222222222222</v>
      </c>
      <c r="K18" s="2">
        <v>0.5062268518518519</v>
      </c>
      <c r="L18" s="2">
        <v>0.51306712962962964</v>
      </c>
      <c r="M18" s="13">
        <f t="shared" si="1"/>
        <v>10</v>
      </c>
      <c r="N18" s="13">
        <f t="shared" si="2"/>
        <v>10</v>
      </c>
      <c r="O18" s="7">
        <f t="shared" si="3"/>
        <v>62</v>
      </c>
      <c r="P18" s="7">
        <f t="shared" si="4"/>
        <v>14.130434782608695</v>
      </c>
      <c r="Q18" s="15">
        <f t="shared" si="5"/>
        <v>14.130434782608695</v>
      </c>
    </row>
    <row r="19" spans="1:17" ht="15.75">
      <c r="A19" s="5">
        <f t="shared" si="0"/>
        <v>204</v>
      </c>
      <c r="B19" s="5">
        <v>52</v>
      </c>
      <c r="C19" s="5">
        <v>50</v>
      </c>
      <c r="F19" s="17" t="s">
        <v>75</v>
      </c>
      <c r="G19" s="3">
        <v>204</v>
      </c>
      <c r="H19" s="1" t="s">
        <v>42</v>
      </c>
      <c r="I19" s="1" t="s">
        <v>43</v>
      </c>
      <c r="J19" s="2">
        <v>0.46666666666666662</v>
      </c>
      <c r="K19" s="2">
        <v>0.56420138888888893</v>
      </c>
      <c r="L19" s="2">
        <v>0.57035879629629627</v>
      </c>
      <c r="M19" s="13">
        <f t="shared" si="1"/>
        <v>9</v>
      </c>
      <c r="N19" s="13">
        <f t="shared" si="2"/>
        <v>8.5714285714285712</v>
      </c>
      <c r="O19" s="7">
        <f t="shared" si="3"/>
        <v>51</v>
      </c>
      <c r="P19" s="7">
        <f t="shared" si="4"/>
        <v>13.003663003663004</v>
      </c>
      <c r="Q19" s="15">
        <f t="shared" si="5"/>
        <v>13.003663003663004</v>
      </c>
    </row>
    <row r="20" spans="1:17" ht="15.75">
      <c r="A20" s="5">
        <f t="shared" si="0"/>
        <v>208</v>
      </c>
      <c r="B20" s="5">
        <v>48</v>
      </c>
      <c r="C20" s="5">
        <v>48</v>
      </c>
      <c r="F20" s="17" t="s">
        <v>76</v>
      </c>
      <c r="G20" s="3">
        <v>208</v>
      </c>
      <c r="H20" s="1" t="s">
        <v>46</v>
      </c>
      <c r="I20" s="1" t="s">
        <v>47</v>
      </c>
      <c r="J20" s="2">
        <v>0.44166666666666665</v>
      </c>
      <c r="K20" s="2">
        <v>0.55702546296296296</v>
      </c>
      <c r="L20" s="2">
        <v>0.56131944444444448</v>
      </c>
      <c r="M20" s="13">
        <f t="shared" si="1"/>
        <v>6</v>
      </c>
      <c r="N20" s="13">
        <f t="shared" si="2"/>
        <v>7.2289156626506026</v>
      </c>
      <c r="O20" s="7">
        <f t="shared" si="3"/>
        <v>48</v>
      </c>
      <c r="P20" s="7">
        <f t="shared" si="4"/>
        <v>11.299744432274553</v>
      </c>
      <c r="Q20" s="15">
        <f t="shared" si="5"/>
        <v>11.299744432274553</v>
      </c>
    </row>
    <row r="21" spans="1:17">
      <c r="G21" s="3"/>
      <c r="H21" s="1"/>
      <c r="I21" s="1"/>
      <c r="J21" s="2"/>
      <c r="K21" s="4"/>
      <c r="L21" s="4"/>
      <c r="N21" s="13"/>
    </row>
    <row r="22" spans="1:17" ht="21">
      <c r="G22" s="3"/>
      <c r="H22" s="19" t="s">
        <v>77</v>
      </c>
      <c r="I22" s="1"/>
      <c r="J22" s="2"/>
      <c r="K22" s="4"/>
      <c r="L22" s="4"/>
      <c r="N22" s="13"/>
    </row>
    <row r="23" spans="1:17">
      <c r="G23" s="3"/>
      <c r="H23" s="1"/>
      <c r="I23" s="1"/>
      <c r="J23" s="2"/>
      <c r="K23" s="4"/>
      <c r="L23" s="4"/>
      <c r="N23" s="13"/>
    </row>
    <row r="24" spans="1:17">
      <c r="A24" s="5" t="s">
        <v>4</v>
      </c>
      <c r="B24" s="5" t="s">
        <v>5</v>
      </c>
      <c r="C24" s="5" t="s">
        <v>6</v>
      </c>
      <c r="D24" s="5" t="s">
        <v>18</v>
      </c>
      <c r="F24" s="6" t="s">
        <v>9</v>
      </c>
      <c r="G24" s="6" t="s">
        <v>10</v>
      </c>
      <c r="H24" s="7" t="s">
        <v>11</v>
      </c>
      <c r="I24" s="7" t="s">
        <v>12</v>
      </c>
      <c r="J24" s="7" t="s">
        <v>13</v>
      </c>
      <c r="K24" s="7" t="s">
        <v>14</v>
      </c>
      <c r="L24" s="7" t="s">
        <v>16</v>
      </c>
      <c r="M24" s="7" t="s">
        <v>19</v>
      </c>
      <c r="N24" s="7" t="s">
        <v>20</v>
      </c>
      <c r="O24" s="7" t="s">
        <v>21</v>
      </c>
      <c r="P24" s="7" t="s">
        <v>28</v>
      </c>
      <c r="Q24" s="12" t="s">
        <v>27</v>
      </c>
    </row>
    <row r="25" spans="1:17" ht="15.75">
      <c r="A25" s="5">
        <f t="shared" ref="A25:A31" si="6">G25</f>
        <v>237</v>
      </c>
      <c r="B25" s="5">
        <v>34</v>
      </c>
      <c r="C25" s="5">
        <v>36</v>
      </c>
      <c r="F25" s="17" t="s">
        <v>64</v>
      </c>
      <c r="G25" s="3">
        <v>237</v>
      </c>
      <c r="H25" s="1" t="s">
        <v>78</v>
      </c>
      <c r="I25" s="1" t="s">
        <v>79</v>
      </c>
      <c r="J25" s="2">
        <v>0.44722222222222219</v>
      </c>
      <c r="K25" s="2">
        <v>0.53113425925925928</v>
      </c>
      <c r="L25" s="2">
        <v>0.53298611111111105</v>
      </c>
      <c r="M25" s="13">
        <f t="shared" ref="M25:M31" si="7">IF((HOUR(L25)*60+MINUTE(L25))-(HOUR(K25)*60+MINUTE(K25))&lt;3,3,(HOUR(L25)*60+MINUTE(L25))-(HOUR(K25)*60+MINUTE(K25)))</f>
        <v>3</v>
      </c>
      <c r="N25" s="13">
        <f t="shared" ref="N25:N31" si="8">$B$2*60/((HOUR(K25)*60+MINUTE(K25))-(HOUR(J25)*60+MINUTE(J25)))</f>
        <v>10</v>
      </c>
      <c r="O25" s="7">
        <f t="shared" ref="O25:O31" si="9">(B25+C25)/2</f>
        <v>35</v>
      </c>
      <c r="P25" s="7">
        <f t="shared" ref="P25:P31" si="10">IF(((HOUR(K25)*60+MINUTE(K25))-(HOUR(J25)*60+MINUTE(J25)))&lt;INT($B$2*60/$B$3),0,(N25*2-$B$4)*100/(O25+3*M25))</f>
        <v>29.545454545454547</v>
      </c>
      <c r="Q25" s="15">
        <f t="shared" ref="Q25:Q31" si="11">IF(D25="X",0,P25)</f>
        <v>29.545454545454547</v>
      </c>
    </row>
    <row r="26" spans="1:17" ht="15.75">
      <c r="A26" s="5">
        <f t="shared" si="6"/>
        <v>289</v>
      </c>
      <c r="B26" s="5">
        <v>52</v>
      </c>
      <c r="C26" s="5">
        <v>52</v>
      </c>
      <c r="F26" s="17" t="s">
        <v>65</v>
      </c>
      <c r="G26" s="3">
        <v>289</v>
      </c>
      <c r="H26" s="1" t="s">
        <v>88</v>
      </c>
      <c r="I26" s="1" t="s">
        <v>89</v>
      </c>
      <c r="J26" s="2">
        <v>0.44166666666666665</v>
      </c>
      <c r="K26" s="2">
        <v>0.53306712962962965</v>
      </c>
      <c r="L26" s="2">
        <v>0.53656250000000005</v>
      </c>
      <c r="M26" s="13">
        <f t="shared" si="7"/>
        <v>5</v>
      </c>
      <c r="N26" s="13">
        <f t="shared" si="8"/>
        <v>9.1603053435114496</v>
      </c>
      <c r="O26" s="7">
        <f t="shared" si="9"/>
        <v>52</v>
      </c>
      <c r="P26" s="7">
        <f t="shared" si="10"/>
        <v>16.896433861228207</v>
      </c>
      <c r="Q26" s="15">
        <f t="shared" si="11"/>
        <v>16.896433861228207</v>
      </c>
    </row>
    <row r="27" spans="1:17" ht="15.75">
      <c r="A27" s="5">
        <f t="shared" si="6"/>
        <v>281</v>
      </c>
      <c r="B27" s="5">
        <v>44</v>
      </c>
      <c r="C27" s="5">
        <v>48</v>
      </c>
      <c r="F27" s="17" t="s">
        <v>66</v>
      </c>
      <c r="G27" s="3">
        <v>281</v>
      </c>
      <c r="H27" s="1" t="s">
        <v>80</v>
      </c>
      <c r="I27" s="1" t="s">
        <v>81</v>
      </c>
      <c r="J27" s="2">
        <v>0.43472222222222223</v>
      </c>
      <c r="K27" s="2">
        <v>0.53495370370370365</v>
      </c>
      <c r="L27" s="2">
        <v>0.53768518518518515</v>
      </c>
      <c r="M27" s="13">
        <f t="shared" si="7"/>
        <v>4</v>
      </c>
      <c r="N27" s="13">
        <f t="shared" si="8"/>
        <v>8.3333333333333339</v>
      </c>
      <c r="O27" s="7">
        <f t="shared" si="9"/>
        <v>46</v>
      </c>
      <c r="P27" s="7">
        <f t="shared" si="10"/>
        <v>16.666666666666668</v>
      </c>
      <c r="Q27" s="15">
        <f t="shared" si="11"/>
        <v>16.666666666666668</v>
      </c>
    </row>
    <row r="28" spans="1:17" ht="15.75">
      <c r="A28" s="5">
        <f t="shared" si="6"/>
        <v>288</v>
      </c>
      <c r="B28" s="5">
        <v>54</v>
      </c>
      <c r="C28" s="5">
        <v>56</v>
      </c>
      <c r="F28" s="17" t="s">
        <v>67</v>
      </c>
      <c r="G28" s="3">
        <v>288</v>
      </c>
      <c r="H28" s="1" t="s">
        <v>86</v>
      </c>
      <c r="I28" s="1" t="s">
        <v>87</v>
      </c>
      <c r="J28" s="2">
        <v>0.42777777777777781</v>
      </c>
      <c r="K28" s="2">
        <v>0.52717592592592599</v>
      </c>
      <c r="L28" s="2">
        <v>0.53001157407407407</v>
      </c>
      <c r="M28" s="13">
        <f t="shared" si="7"/>
        <v>4</v>
      </c>
      <c r="N28" s="13">
        <f t="shared" si="8"/>
        <v>8.3916083916083917</v>
      </c>
      <c r="O28" s="7">
        <f t="shared" si="9"/>
        <v>55</v>
      </c>
      <c r="P28" s="7">
        <f t="shared" si="10"/>
        <v>14.601816094353408</v>
      </c>
      <c r="Q28" s="15">
        <f t="shared" si="11"/>
        <v>14.601816094353408</v>
      </c>
    </row>
    <row r="29" spans="1:17" ht="15.75">
      <c r="A29" s="5">
        <f t="shared" si="6"/>
        <v>283</v>
      </c>
      <c r="B29" s="5">
        <v>52</v>
      </c>
      <c r="C29" s="5">
        <v>56</v>
      </c>
      <c r="F29" s="17" t="s">
        <v>68</v>
      </c>
      <c r="G29" s="3">
        <v>283</v>
      </c>
      <c r="H29" s="1" t="s">
        <v>84</v>
      </c>
      <c r="I29" s="1" t="s">
        <v>85</v>
      </c>
      <c r="J29" s="2">
        <v>0.42777777777777781</v>
      </c>
      <c r="K29" s="2">
        <v>0.53083333333333338</v>
      </c>
      <c r="L29" s="2">
        <v>0.53380787037037036</v>
      </c>
      <c r="M29" s="13">
        <f t="shared" si="7"/>
        <v>4</v>
      </c>
      <c r="N29" s="13">
        <f t="shared" si="8"/>
        <v>8.1081081081081088</v>
      </c>
      <c r="O29" s="7">
        <f t="shared" si="9"/>
        <v>54</v>
      </c>
      <c r="P29" s="7">
        <f t="shared" si="10"/>
        <v>13.963963963963966</v>
      </c>
      <c r="Q29" s="15">
        <f t="shared" si="11"/>
        <v>13.963963963963966</v>
      </c>
    </row>
    <row r="30" spans="1:17" ht="15.75">
      <c r="A30" s="5">
        <f t="shared" si="6"/>
        <v>290</v>
      </c>
      <c r="B30" s="5">
        <v>60</v>
      </c>
      <c r="C30" s="5">
        <v>64</v>
      </c>
      <c r="F30" s="17" t="s">
        <v>69</v>
      </c>
      <c r="G30" s="3">
        <v>290</v>
      </c>
      <c r="H30" s="1" t="s">
        <v>90</v>
      </c>
      <c r="I30" s="1" t="s">
        <v>91</v>
      </c>
      <c r="J30" s="2">
        <v>0.44166666666666665</v>
      </c>
      <c r="K30" s="2">
        <v>0.55707175925925922</v>
      </c>
      <c r="L30" s="2">
        <v>0.56268518518518518</v>
      </c>
      <c r="M30" s="13">
        <f t="shared" si="7"/>
        <v>8</v>
      </c>
      <c r="N30" s="13">
        <f t="shared" si="8"/>
        <v>7.2289156626506026</v>
      </c>
      <c r="O30" s="7">
        <f t="shared" si="9"/>
        <v>62</v>
      </c>
      <c r="P30" s="7">
        <f t="shared" si="10"/>
        <v>8.6718968898851223</v>
      </c>
      <c r="Q30" s="15">
        <f t="shared" si="11"/>
        <v>8.6718968898851223</v>
      </c>
    </row>
    <row r="31" spans="1:17">
      <c r="A31" s="5">
        <f t="shared" si="6"/>
        <v>282</v>
      </c>
      <c r="B31" s="5">
        <v>60</v>
      </c>
      <c r="C31" s="5">
        <v>64</v>
      </c>
      <c r="D31" s="5" t="s">
        <v>92</v>
      </c>
      <c r="F31" s="6" t="s">
        <v>18</v>
      </c>
      <c r="G31" s="3">
        <v>282</v>
      </c>
      <c r="H31" s="1" t="s">
        <v>82</v>
      </c>
      <c r="I31" s="1" t="s">
        <v>83</v>
      </c>
      <c r="J31" s="2">
        <v>0.43888888888888888</v>
      </c>
      <c r="K31" s="2">
        <v>0.52261574074074069</v>
      </c>
      <c r="L31" s="2">
        <v>0.52464120370370371</v>
      </c>
      <c r="M31" s="13">
        <f t="shared" si="7"/>
        <v>3</v>
      </c>
      <c r="N31" s="13">
        <f t="shared" si="8"/>
        <v>10</v>
      </c>
      <c r="O31" s="7">
        <f t="shared" si="9"/>
        <v>62</v>
      </c>
      <c r="P31" s="7">
        <f t="shared" si="10"/>
        <v>18.309859154929576</v>
      </c>
      <c r="Q31" s="15">
        <f t="shared" si="11"/>
        <v>0</v>
      </c>
    </row>
  </sheetData>
  <sheetProtection password="E331" sheet="1"/>
  <phoneticPr fontId="0" type="noConversion"/>
  <pageMargins left="0.511811024" right="0.511811024" top="0.78740157499999996" bottom="0.78740157499999996" header="0.31496062000000002" footer="0.31496062000000002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R31"/>
  <sheetViews>
    <sheetView topLeftCell="G13" workbookViewId="0">
      <selection activeCell="O3" sqref="O3"/>
    </sheetView>
  </sheetViews>
  <sheetFormatPr defaultColWidth="9.140625" defaultRowHeight="15.75"/>
  <cols>
    <col min="1" max="1" width="0" style="5" hidden="1" customWidth="1"/>
    <col min="2" max="2" width="9.140625" style="5" hidden="1" customWidth="1"/>
    <col min="3" max="3" width="8.140625" style="5" hidden="1" customWidth="1"/>
    <col min="4" max="4" width="7.28515625" style="5" hidden="1" customWidth="1"/>
    <col min="5" max="6" width="9.140625" style="5" hidden="1" customWidth="1"/>
    <col min="7" max="7" width="9.140625" style="17"/>
    <col min="8" max="8" width="6.85546875" style="7" bestFit="1" customWidth="1"/>
    <col min="9" max="9" width="39.28515625" style="7" customWidth="1"/>
    <col min="10" max="10" width="13.42578125" style="7" customWidth="1"/>
    <col min="11" max="12" width="9.140625" style="7"/>
    <col min="13" max="13" width="8.140625" style="7" bestFit="1" customWidth="1"/>
    <col min="14" max="14" width="5.140625" style="7" bestFit="1" customWidth="1"/>
    <col min="15" max="15" width="6.28515625" style="7" customWidth="1"/>
    <col min="16" max="16" width="4.140625" style="7" bestFit="1" customWidth="1"/>
    <col min="17" max="17" width="5.42578125" style="7" customWidth="1"/>
    <col min="18" max="18" width="9.140625" style="8"/>
    <col min="19" max="16384" width="9.140625" style="5"/>
  </cols>
  <sheetData>
    <row r="1" spans="1:18">
      <c r="E1" s="5" t="s">
        <v>33</v>
      </c>
      <c r="I1" s="7" t="s">
        <v>37</v>
      </c>
    </row>
    <row r="2" spans="1:18">
      <c r="B2" s="5" t="s">
        <v>0</v>
      </c>
      <c r="C2" s="5">
        <v>3</v>
      </c>
      <c r="D2" s="5" t="s">
        <v>35</v>
      </c>
      <c r="E2" s="9">
        <f>TIME(0,C2*60/C3,0)</f>
        <v>2.4999999999999998E-2</v>
      </c>
    </row>
    <row r="3" spans="1:18">
      <c r="B3" s="5" t="s">
        <v>1</v>
      </c>
      <c r="C3" s="5">
        <v>5</v>
      </c>
      <c r="D3" s="5" t="s">
        <v>36</v>
      </c>
      <c r="E3" s="9">
        <f>TIME(0,C2*60/C4,0)</f>
        <v>0.125</v>
      </c>
    </row>
    <row r="4" spans="1:18">
      <c r="B4" s="5" t="s">
        <v>2</v>
      </c>
      <c r="C4" s="5">
        <v>1</v>
      </c>
    </row>
    <row r="5" spans="1:18" ht="18.75">
      <c r="C5" s="10"/>
      <c r="I5" s="23" t="s">
        <v>101</v>
      </c>
    </row>
    <row r="7" spans="1:18" ht="15.75" customHeight="1">
      <c r="B7" s="5" t="s">
        <v>4</v>
      </c>
      <c r="C7" s="5" t="s">
        <v>5</v>
      </c>
      <c r="D7" s="5" t="s">
        <v>6</v>
      </c>
      <c r="E7" s="5" t="s">
        <v>18</v>
      </c>
      <c r="G7" s="21" t="s">
        <v>9</v>
      </c>
      <c r="H7" s="7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16</v>
      </c>
      <c r="N7" s="7" t="s">
        <v>19</v>
      </c>
      <c r="O7" s="7" t="s">
        <v>20</v>
      </c>
      <c r="P7" s="7" t="s">
        <v>21</v>
      </c>
      <c r="Q7" s="7" t="s">
        <v>28</v>
      </c>
      <c r="R7" s="12" t="s">
        <v>27</v>
      </c>
    </row>
    <row r="8" spans="1:18" ht="15.75" customHeight="1">
      <c r="A8" s="22">
        <f>R8</f>
        <v>2.7325581395348841</v>
      </c>
      <c r="B8" s="5">
        <f>H8</f>
        <v>13</v>
      </c>
      <c r="C8" s="5">
        <v>40</v>
      </c>
      <c r="D8" s="5">
        <v>40</v>
      </c>
      <c r="G8" s="17" t="s">
        <v>64</v>
      </c>
      <c r="H8" s="1">
        <v>13</v>
      </c>
      <c r="I8" s="1" t="s">
        <v>98</v>
      </c>
      <c r="J8" s="1" t="s">
        <v>85</v>
      </c>
      <c r="K8" s="2">
        <v>0.48819444444444443</v>
      </c>
      <c r="L8" s="2">
        <v>0.60793981481481485</v>
      </c>
      <c r="M8" s="2">
        <v>0.61003472222222221</v>
      </c>
      <c r="N8" s="13">
        <f>IF((HOUR(M8)*60+MINUTE(M8))-(HOUR(L8)*60+MINUTE(L8))&lt;3,3,(HOUR(M8)*60+MINUTE(M8))-(HOUR(L8)*60+MINUTE(L8)))</f>
        <v>3</v>
      </c>
      <c r="O8" s="13">
        <f>$C$2*60/((HOUR(L8)*60+MINUTE(L8))-(HOUR(K8)*60+MINUTE(K8)))</f>
        <v>1.0465116279069768</v>
      </c>
      <c r="P8" s="7">
        <f>(C8+D8)/2</f>
        <v>40</v>
      </c>
      <c r="Q8" s="7">
        <f>IF(((HOUR(L8)*60+MINUTE(L8))-(HOUR(K8)*60+MINUTE(K8)))&lt;INT($C$2*60/$C$3),0,(O8*2-$C$4)*100/(P8))</f>
        <v>2.7325581395348841</v>
      </c>
      <c r="R8" s="15">
        <f>IF(E8="X",0,Q8)</f>
        <v>2.7325581395348841</v>
      </c>
    </row>
    <row r="9" spans="1:18" ht="15.75" customHeight="1">
      <c r="A9" s="22">
        <f>R9</f>
        <v>2.484143763213531</v>
      </c>
      <c r="B9" s="5">
        <f>H9</f>
        <v>14</v>
      </c>
      <c r="C9" s="5">
        <v>44</v>
      </c>
      <c r="D9" s="5">
        <v>44</v>
      </c>
      <c r="G9" s="17" t="s">
        <v>65</v>
      </c>
      <c r="H9" s="1">
        <v>14</v>
      </c>
      <c r="I9" s="1" t="s">
        <v>99</v>
      </c>
      <c r="J9" s="1" t="s">
        <v>100</v>
      </c>
      <c r="K9" s="2">
        <v>0.48819444444444443</v>
      </c>
      <c r="L9" s="2">
        <v>0.60780092592592594</v>
      </c>
      <c r="M9" s="2">
        <v>0.61050925925925925</v>
      </c>
      <c r="N9" s="13">
        <f>IF((HOUR(M9)*60+MINUTE(M9))-(HOUR(L9)*60+MINUTE(L9))&lt;3,3,(HOUR(M9)*60+MINUTE(M9))-(HOUR(L9)*60+MINUTE(L9)))</f>
        <v>4</v>
      </c>
      <c r="O9" s="13">
        <f>$C$2*60/((HOUR(L9)*60+MINUTE(L9))-(HOUR(K9)*60+MINUTE(K9)))</f>
        <v>1.0465116279069768</v>
      </c>
      <c r="P9" s="7">
        <f>(C9+D9)/2</f>
        <v>44</v>
      </c>
      <c r="Q9" s="7">
        <f>IF(((HOUR(L9)*60+MINUTE(L9))-(HOUR(K9)*60+MINUTE(K9)))&lt;INT($C$2*60/$C$3),0,(O9*2-$C$4)*100/(P9))</f>
        <v>2.484143763213531</v>
      </c>
      <c r="R9" s="15">
        <f>IF(E9="X",0,Q9)</f>
        <v>2.484143763213531</v>
      </c>
    </row>
    <row r="10" spans="1:18" ht="15.75" customHeight="1">
      <c r="A10" s="22">
        <f>R10</f>
        <v>2.4844720496894408</v>
      </c>
      <c r="B10" s="5">
        <f>H10</f>
        <v>6</v>
      </c>
      <c r="C10" s="5">
        <v>48</v>
      </c>
      <c r="D10" s="5">
        <v>44</v>
      </c>
      <c r="G10" s="17" t="s">
        <v>65</v>
      </c>
      <c r="H10" s="1">
        <v>6</v>
      </c>
      <c r="I10" s="1" t="s">
        <v>93</v>
      </c>
      <c r="J10" s="1" t="s">
        <v>94</v>
      </c>
      <c r="K10" s="2">
        <v>0.48819444444444443</v>
      </c>
      <c r="L10" s="2">
        <v>0.60501157407407413</v>
      </c>
      <c r="M10" s="2">
        <v>0.60803240740740738</v>
      </c>
      <c r="N10" s="13">
        <f>IF((HOUR(M10)*60+MINUTE(M10))-(HOUR(L10)*60+MINUTE(L10))&lt;3,3,(HOUR(M10)*60+MINUTE(M10))-(HOUR(L10)*60+MINUTE(L10)))</f>
        <v>4</v>
      </c>
      <c r="O10" s="13">
        <f>$C$2*60/((HOUR(L10)*60+MINUTE(L10))-(HOUR(K10)*60+MINUTE(K10)))</f>
        <v>1.0714285714285714</v>
      </c>
      <c r="P10" s="7">
        <f>(C10+D10)/2</f>
        <v>46</v>
      </c>
      <c r="Q10" s="7">
        <f>IF(((HOUR(L10)*60+MINUTE(L10))-(HOUR(K10)*60+MINUTE(K10)))&lt;INT($C$2*60/$C$3),0,(O10*2-$C$4)*100/(P10))</f>
        <v>2.4844720496894408</v>
      </c>
      <c r="R10" s="15">
        <f>IF(E10="X",0,Q10)</f>
        <v>2.4844720496894408</v>
      </c>
    </row>
    <row r="11" spans="1:18" ht="15.75" customHeight="1">
      <c r="A11" s="22">
        <f>R11</f>
        <v>2.4289405684754524</v>
      </c>
      <c r="B11" s="5">
        <f>H11</f>
        <v>7</v>
      </c>
      <c r="C11" s="5">
        <v>44</v>
      </c>
      <c r="D11" s="5">
        <v>46</v>
      </c>
      <c r="G11" s="17" t="s">
        <v>67</v>
      </c>
      <c r="H11" s="1">
        <v>7</v>
      </c>
      <c r="I11" s="1" t="s">
        <v>95</v>
      </c>
      <c r="J11" s="1" t="s">
        <v>96</v>
      </c>
      <c r="K11" s="2">
        <v>0.48819444444444443</v>
      </c>
      <c r="L11" s="2">
        <v>0.60781249999999998</v>
      </c>
      <c r="M11" s="2">
        <v>0.61033564814814811</v>
      </c>
      <c r="N11" s="13">
        <f>IF((HOUR(M11)*60+MINUTE(M11))-(HOUR(L11)*60+MINUTE(L11))&lt;3,3,(HOUR(M11)*60+MINUTE(M11))-(HOUR(L11)*60+MINUTE(L11)))</f>
        <v>3</v>
      </c>
      <c r="O11" s="13">
        <f>$C$2*60/((HOUR(L11)*60+MINUTE(L11))-(HOUR(K11)*60+MINUTE(K11)))</f>
        <v>1.0465116279069768</v>
      </c>
      <c r="P11" s="7">
        <f>(C11+D11)/2</f>
        <v>45</v>
      </c>
      <c r="Q11" s="7">
        <f>IF(((HOUR(L11)*60+MINUTE(L11))-(HOUR(K11)*60+MINUTE(K11)))&lt;INT($C$2*60/$C$3),0,(O11*2-$C$4)*100/(P11))</f>
        <v>2.4289405684754524</v>
      </c>
      <c r="R11" s="15">
        <f>IF(E11="X",0,Q11)</f>
        <v>2.4289405684754524</v>
      </c>
    </row>
    <row r="12" spans="1:18" ht="15.75" customHeight="1">
      <c r="A12" s="22">
        <f>R12</f>
        <v>2.3026315789473681</v>
      </c>
      <c r="B12" s="5">
        <f>H12</f>
        <v>11</v>
      </c>
      <c r="C12" s="5">
        <v>48</v>
      </c>
      <c r="D12" s="5">
        <v>48</v>
      </c>
      <c r="G12" s="17" t="s">
        <v>68</v>
      </c>
      <c r="H12" s="1">
        <v>11</v>
      </c>
      <c r="I12" s="1" t="s">
        <v>97</v>
      </c>
      <c r="J12" s="1" t="s">
        <v>87</v>
      </c>
      <c r="K12" s="2">
        <v>0.48819444444444443</v>
      </c>
      <c r="L12" s="2">
        <v>0.60755787037037035</v>
      </c>
      <c r="M12" s="2">
        <v>0.6095949074074074</v>
      </c>
      <c r="N12" s="13">
        <f>IF((HOUR(M12)*60+MINUTE(M12))-(HOUR(L12)*60+MINUTE(L12))&lt;3,3,(HOUR(M12)*60+MINUTE(M12))-(HOUR(L12)*60+MINUTE(L12)))</f>
        <v>3</v>
      </c>
      <c r="O12" s="13">
        <f>$C$2*60/((HOUR(L12)*60+MINUTE(L12))-(HOUR(K12)*60+MINUTE(K12)))</f>
        <v>1.0526315789473684</v>
      </c>
      <c r="P12" s="7">
        <f>(C12+D12)/2</f>
        <v>48</v>
      </c>
      <c r="Q12" s="7">
        <f>IF(((HOUR(L12)*60+MINUTE(L12))-(HOUR(K12)*60+MINUTE(K12)))&lt;INT($C$2*60/$C$3),0,(O12*2-$C$4)*100/(P12))</f>
        <v>2.3026315789473681</v>
      </c>
      <c r="R12" s="15">
        <f>IF(E12="X",0,Q12)</f>
        <v>2.3026315789473681</v>
      </c>
    </row>
    <row r="13" spans="1:18">
      <c r="R13" s="15"/>
    </row>
    <row r="14" spans="1:18" ht="18.75">
      <c r="I14" s="23" t="s">
        <v>111</v>
      </c>
      <c r="R14" s="15"/>
    </row>
    <row r="15" spans="1:18" ht="18.75">
      <c r="I15" s="20"/>
      <c r="R15" s="15"/>
    </row>
    <row r="16" spans="1:18" ht="15.75" customHeight="1">
      <c r="B16" s="5" t="s">
        <v>4</v>
      </c>
      <c r="C16" s="5" t="s">
        <v>5</v>
      </c>
      <c r="D16" s="5" t="s">
        <v>6</v>
      </c>
      <c r="E16" s="5" t="s">
        <v>18</v>
      </c>
      <c r="G16" s="21" t="s">
        <v>9</v>
      </c>
      <c r="H16" s="7" t="s">
        <v>10</v>
      </c>
      <c r="I16" s="7" t="s">
        <v>11</v>
      </c>
      <c r="J16" s="7" t="s">
        <v>12</v>
      </c>
      <c r="K16" s="7" t="s">
        <v>13</v>
      </c>
      <c r="L16" s="7" t="s">
        <v>14</v>
      </c>
      <c r="M16" s="7" t="s">
        <v>16</v>
      </c>
      <c r="N16" s="7" t="s">
        <v>19</v>
      </c>
      <c r="O16" s="7" t="s">
        <v>20</v>
      </c>
      <c r="P16" s="7" t="s">
        <v>21</v>
      </c>
      <c r="Q16" s="7" t="s">
        <v>28</v>
      </c>
      <c r="R16" s="12" t="s">
        <v>27</v>
      </c>
    </row>
    <row r="17" spans="1:18">
      <c r="A17" s="22">
        <f t="shared" ref="A17:A22" si="0">R17</f>
        <v>17.065217391304348</v>
      </c>
      <c r="B17" s="5">
        <f t="shared" ref="B17:B22" si="1">H17</f>
        <v>3</v>
      </c>
      <c r="C17" s="5">
        <v>40</v>
      </c>
      <c r="D17" s="5">
        <v>40</v>
      </c>
      <c r="G17" s="17" t="s">
        <v>64</v>
      </c>
      <c r="H17" s="1">
        <v>3</v>
      </c>
      <c r="I17" s="1" t="s">
        <v>104</v>
      </c>
      <c r="J17" s="1" t="s">
        <v>105</v>
      </c>
      <c r="K17" s="2">
        <v>0.47916666666666669</v>
      </c>
      <c r="L17" s="2">
        <v>0.51138888888888889</v>
      </c>
      <c r="M17" s="2">
        <v>0.51696759259259262</v>
      </c>
      <c r="N17" s="13">
        <f t="shared" ref="N17:N22" si="2">IF((HOUR(M17)*60+MINUTE(M17))-(HOUR(L17)*60+MINUTE(L17))&lt;3,3,(HOUR(M17)*60+MINUTE(M17))-(HOUR(L17)*60+MINUTE(L17)))</f>
        <v>8</v>
      </c>
      <c r="O17" s="13">
        <f t="shared" ref="O17:O22" si="3">$C$2*60/((HOUR(L17)*60+MINUTE(L17))-(HOUR(K17)*60+MINUTE(K17)))</f>
        <v>3.9130434782608696</v>
      </c>
      <c r="P17" s="7">
        <f t="shared" ref="P17:P22" si="4">(C17+D17)/2</f>
        <v>40</v>
      </c>
      <c r="Q17" s="7">
        <f t="shared" ref="Q17:Q22" si="5">IF(((HOUR(L17)*60+MINUTE(L17))-(HOUR(K17)*60+MINUTE(K17)))&lt;INT($C$2*60/$C$3),0,(O17*2-$C$4)*100/(P17))</f>
        <v>17.065217391304348</v>
      </c>
      <c r="R17" s="15">
        <f t="shared" ref="R17:R22" si="6">IF(E17="X",0,Q17)</f>
        <v>17.065217391304348</v>
      </c>
    </row>
    <row r="18" spans="1:18">
      <c r="A18" s="22">
        <f t="shared" si="0"/>
        <v>17.065217391304348</v>
      </c>
      <c r="B18" s="5">
        <f t="shared" si="1"/>
        <v>19</v>
      </c>
      <c r="C18" s="5">
        <v>40</v>
      </c>
      <c r="D18" s="5">
        <v>40</v>
      </c>
      <c r="G18" s="17" t="s">
        <v>64</v>
      </c>
      <c r="H18" s="1">
        <v>19</v>
      </c>
      <c r="I18" s="1" t="s">
        <v>107</v>
      </c>
      <c r="J18" s="1" t="s">
        <v>108</v>
      </c>
      <c r="K18" s="2">
        <v>0.47916666666666669</v>
      </c>
      <c r="L18" s="2">
        <v>0.51126157407407413</v>
      </c>
      <c r="M18" s="2">
        <v>0.51687499999999997</v>
      </c>
      <c r="N18" s="13">
        <f t="shared" si="2"/>
        <v>8</v>
      </c>
      <c r="O18" s="13">
        <f t="shared" si="3"/>
        <v>3.9130434782608696</v>
      </c>
      <c r="P18" s="7">
        <f t="shared" si="4"/>
        <v>40</v>
      </c>
      <c r="Q18" s="7">
        <f t="shared" si="5"/>
        <v>17.065217391304348</v>
      </c>
      <c r="R18" s="15">
        <f t="shared" si="6"/>
        <v>17.065217391304348</v>
      </c>
    </row>
    <row r="19" spans="1:18" ht="15.75" customHeight="1">
      <c r="A19" s="22">
        <f t="shared" si="0"/>
        <v>15.874620829120323</v>
      </c>
      <c r="B19" s="5">
        <f t="shared" si="1"/>
        <v>2</v>
      </c>
      <c r="C19" s="5">
        <v>44</v>
      </c>
      <c r="D19" s="5">
        <v>42</v>
      </c>
      <c r="G19" s="17" t="s">
        <v>66</v>
      </c>
      <c r="H19" s="1">
        <v>2</v>
      </c>
      <c r="I19" s="1" t="s">
        <v>102</v>
      </c>
      <c r="J19" s="1" t="s">
        <v>103</v>
      </c>
      <c r="K19" s="2">
        <v>0.47916666666666669</v>
      </c>
      <c r="L19" s="2">
        <v>0.51140046296296293</v>
      </c>
      <c r="M19" s="2">
        <v>0.51633101851851848</v>
      </c>
      <c r="N19" s="13">
        <f t="shared" si="2"/>
        <v>7</v>
      </c>
      <c r="O19" s="13">
        <f t="shared" si="3"/>
        <v>3.9130434782608696</v>
      </c>
      <c r="P19" s="7">
        <f t="shared" si="4"/>
        <v>43</v>
      </c>
      <c r="Q19" s="7">
        <f t="shared" si="5"/>
        <v>15.874620829120323</v>
      </c>
      <c r="R19" s="15">
        <f t="shared" si="6"/>
        <v>15.874620829120323</v>
      </c>
    </row>
    <row r="20" spans="1:18">
      <c r="A20" s="22">
        <f t="shared" si="0"/>
        <v>15.874620829120323</v>
      </c>
      <c r="B20" s="5">
        <f t="shared" si="1"/>
        <v>27</v>
      </c>
      <c r="C20" s="5">
        <v>42</v>
      </c>
      <c r="D20" s="5">
        <v>44</v>
      </c>
      <c r="G20" s="17" t="s">
        <v>66</v>
      </c>
      <c r="H20" s="1">
        <v>27</v>
      </c>
      <c r="I20" s="1" t="s">
        <v>109</v>
      </c>
      <c r="J20" s="1" t="s">
        <v>94</v>
      </c>
      <c r="K20" s="2">
        <v>0.47916666666666669</v>
      </c>
      <c r="L20" s="2">
        <v>0.5113078703703704</v>
      </c>
      <c r="M20" s="2">
        <v>0.5174305555555555</v>
      </c>
      <c r="N20" s="13">
        <f t="shared" si="2"/>
        <v>9</v>
      </c>
      <c r="O20" s="13">
        <f t="shared" si="3"/>
        <v>3.9130434782608696</v>
      </c>
      <c r="P20" s="7">
        <f t="shared" si="4"/>
        <v>43</v>
      </c>
      <c r="Q20" s="7">
        <f t="shared" si="5"/>
        <v>15.874620829120323</v>
      </c>
      <c r="R20" s="15">
        <f t="shared" si="6"/>
        <v>15.874620829120323</v>
      </c>
    </row>
    <row r="21" spans="1:18">
      <c r="A21" s="22">
        <f t="shared" si="0"/>
        <v>14.583333333333334</v>
      </c>
      <c r="B21" s="5">
        <f t="shared" si="1"/>
        <v>10</v>
      </c>
      <c r="C21" s="5">
        <v>48</v>
      </c>
      <c r="D21" s="5">
        <v>48</v>
      </c>
      <c r="G21" s="17" t="s">
        <v>68</v>
      </c>
      <c r="H21" s="1">
        <v>10</v>
      </c>
      <c r="I21" s="1" t="s">
        <v>106</v>
      </c>
      <c r="J21" s="1" t="s">
        <v>96</v>
      </c>
      <c r="K21" s="2">
        <v>0.47916666666666669</v>
      </c>
      <c r="L21" s="2">
        <v>0.51108796296296299</v>
      </c>
      <c r="M21" s="2">
        <v>0.5172106481481481</v>
      </c>
      <c r="N21" s="13">
        <f t="shared" si="2"/>
        <v>9</v>
      </c>
      <c r="O21" s="13">
        <f t="shared" si="3"/>
        <v>4</v>
      </c>
      <c r="P21" s="7">
        <f t="shared" si="4"/>
        <v>48</v>
      </c>
      <c r="Q21" s="7">
        <f t="shared" si="5"/>
        <v>14.583333333333334</v>
      </c>
      <c r="R21" s="15">
        <f t="shared" si="6"/>
        <v>14.583333333333334</v>
      </c>
    </row>
    <row r="22" spans="1:18">
      <c r="A22" s="22">
        <f t="shared" si="0"/>
        <v>11.76911544227886</v>
      </c>
      <c r="B22" s="5">
        <f t="shared" si="1"/>
        <v>29</v>
      </c>
      <c r="C22" s="5">
        <v>56</v>
      </c>
      <c r="D22" s="5">
        <v>60</v>
      </c>
      <c r="G22" s="17" t="s">
        <v>69</v>
      </c>
      <c r="H22" s="1">
        <v>29</v>
      </c>
      <c r="I22" s="1" t="s">
        <v>110</v>
      </c>
      <c r="J22" s="1" t="s">
        <v>100</v>
      </c>
      <c r="K22" s="2">
        <v>0.47916666666666669</v>
      </c>
      <c r="L22" s="2">
        <v>0.51135416666666667</v>
      </c>
      <c r="M22" s="2">
        <v>0.51673611111111117</v>
      </c>
      <c r="N22" s="13">
        <f t="shared" si="2"/>
        <v>8</v>
      </c>
      <c r="O22" s="13">
        <f t="shared" si="3"/>
        <v>3.9130434782608696</v>
      </c>
      <c r="P22" s="7">
        <f t="shared" si="4"/>
        <v>58</v>
      </c>
      <c r="Q22" s="7">
        <f t="shared" si="5"/>
        <v>11.76911544227886</v>
      </c>
      <c r="R22" s="15">
        <f t="shared" si="6"/>
        <v>11.76911544227886</v>
      </c>
    </row>
    <row r="24" spans="1:18" ht="18.75">
      <c r="I24" s="23" t="s">
        <v>226</v>
      </c>
    </row>
    <row r="26" spans="1:18" ht="15.75" customHeight="1">
      <c r="B26" s="5" t="s">
        <v>4</v>
      </c>
      <c r="C26" s="5" t="s">
        <v>5</v>
      </c>
      <c r="D26" s="5" t="s">
        <v>6</v>
      </c>
      <c r="E26" s="5" t="s">
        <v>18</v>
      </c>
      <c r="G26" s="21" t="s">
        <v>9</v>
      </c>
      <c r="H26" s="7" t="s">
        <v>10</v>
      </c>
      <c r="I26" s="7" t="s">
        <v>11</v>
      </c>
      <c r="J26" s="7" t="s">
        <v>12</v>
      </c>
      <c r="K26" s="7" t="s">
        <v>13</v>
      </c>
      <c r="L26" s="7" t="s">
        <v>14</v>
      </c>
      <c r="M26" s="7" t="s">
        <v>16</v>
      </c>
      <c r="N26" s="7" t="s">
        <v>19</v>
      </c>
      <c r="O26" s="7" t="s">
        <v>20</v>
      </c>
      <c r="P26" s="7" t="s">
        <v>21</v>
      </c>
      <c r="Q26" s="7" t="s">
        <v>28</v>
      </c>
      <c r="R26" s="12" t="s">
        <v>27</v>
      </c>
    </row>
    <row r="27" spans="1:18">
      <c r="A27" s="22">
        <f>R27</f>
        <v>2.8423772609819125</v>
      </c>
      <c r="B27" s="1">
        <v>35</v>
      </c>
      <c r="C27" s="5">
        <v>44</v>
      </c>
      <c r="D27" s="5">
        <v>42</v>
      </c>
      <c r="G27" s="17" t="s">
        <v>64</v>
      </c>
      <c r="H27" s="1">
        <v>35</v>
      </c>
      <c r="I27" s="1" t="s">
        <v>221</v>
      </c>
      <c r="J27" s="1" t="s">
        <v>108</v>
      </c>
      <c r="K27" s="2">
        <v>0.48819444444444443</v>
      </c>
      <c r="L27" s="2">
        <v>0.60093750000000001</v>
      </c>
      <c r="M27" s="2">
        <v>0.60405092592592591</v>
      </c>
      <c r="N27" s="13">
        <f>IF((HOUR(M27)*60+MINUTE(M27))-(HOUR(L27)*60+MINUTE(L27))&lt;3,3,(HOUR(M27)*60+MINUTE(M27))-(HOUR(L27)*60+MINUTE(L27)))</f>
        <v>4</v>
      </c>
      <c r="O27" s="13">
        <f>$C$2*60/((HOUR(L27)*60+MINUTE(L27))-(HOUR(K27)*60+MINUTE(K27)))</f>
        <v>1.1111111111111112</v>
      </c>
      <c r="P27" s="7">
        <f>(C27+D27)/2</f>
        <v>43</v>
      </c>
      <c r="Q27" s="7">
        <f>IF(((HOUR(L27)*60+MINUTE(L27))-(HOUR(K27)*60+MINUTE(K27)))&lt;INT($C$2*60/$C$3),0,(O27*2-$C$4)*100/(P27))</f>
        <v>2.8423772609819125</v>
      </c>
      <c r="R27" s="15">
        <f>IF(E27="X",0,Q27)</f>
        <v>2.8423772609819125</v>
      </c>
    </row>
    <row r="28" spans="1:18">
      <c r="A28" s="22">
        <f>R28</f>
        <v>2.7777777777777781</v>
      </c>
      <c r="B28" s="1">
        <v>39</v>
      </c>
      <c r="C28" s="5">
        <v>44</v>
      </c>
      <c r="D28" s="5">
        <v>44</v>
      </c>
      <c r="G28" s="17" t="s">
        <v>65</v>
      </c>
      <c r="H28" s="1">
        <v>39</v>
      </c>
      <c r="I28" s="1" t="s">
        <v>222</v>
      </c>
      <c r="J28" s="1" t="s">
        <v>223</v>
      </c>
      <c r="K28" s="2">
        <v>0.48819444444444443</v>
      </c>
      <c r="L28" s="2">
        <v>0.60113425925925923</v>
      </c>
      <c r="M28" s="2">
        <v>0.60840277777777774</v>
      </c>
      <c r="N28" s="13">
        <f>IF((HOUR(M28)*60+MINUTE(M28))-(HOUR(L28)*60+MINUTE(L28))&lt;3,3,(HOUR(M28)*60+MINUTE(M28))-(HOUR(L28)*60+MINUTE(L28)))</f>
        <v>11</v>
      </c>
      <c r="O28" s="13">
        <f>$C$2*60/((HOUR(L28)*60+MINUTE(L28))-(HOUR(K28)*60+MINUTE(K28)))</f>
        <v>1.1111111111111112</v>
      </c>
      <c r="P28" s="7">
        <f>(C28+D28)/2</f>
        <v>44</v>
      </c>
      <c r="Q28" s="7">
        <f>IF(((HOUR(L28)*60+MINUTE(L28))-(HOUR(K28)*60+MINUTE(K28)))&lt;INT($C$2*60/$C$3),0,(O28*2-$C$4)*100/(P28))</f>
        <v>2.7777777777777781</v>
      </c>
      <c r="R28" s="15">
        <f>IF(E28="X",0,Q28)</f>
        <v>2.7777777777777781</v>
      </c>
    </row>
    <row r="29" spans="1:18">
      <c r="A29" s="22">
        <f>R29</f>
        <v>2.6570048309178746</v>
      </c>
      <c r="B29" s="1">
        <v>40</v>
      </c>
      <c r="C29" s="5">
        <v>44</v>
      </c>
      <c r="D29" s="5">
        <v>48</v>
      </c>
      <c r="G29" s="17" t="s">
        <v>66</v>
      </c>
      <c r="H29" s="1">
        <v>40</v>
      </c>
      <c r="I29" s="1" t="s">
        <v>224</v>
      </c>
      <c r="J29" s="1" t="s">
        <v>225</v>
      </c>
      <c r="K29" s="2">
        <v>0.48819444444444443</v>
      </c>
      <c r="L29" s="2">
        <v>0.60098379629629628</v>
      </c>
      <c r="M29" s="2">
        <v>0.60833333333333328</v>
      </c>
      <c r="N29" s="13">
        <f>IF((HOUR(M29)*60+MINUTE(M29))-(HOUR(L29)*60+MINUTE(L29))&lt;3,3,(HOUR(M29)*60+MINUTE(M29))-(HOUR(L29)*60+MINUTE(L29)))</f>
        <v>11</v>
      </c>
      <c r="O29" s="13">
        <f>$C$2*60/((HOUR(L29)*60+MINUTE(L29))-(HOUR(K29)*60+MINUTE(K29)))</f>
        <v>1.1111111111111112</v>
      </c>
      <c r="P29" s="7">
        <f>(C29+D29)/2</f>
        <v>46</v>
      </c>
      <c r="Q29" s="7">
        <f>IF(((HOUR(L29)*60+MINUTE(L29))-(HOUR(K29)*60+MINUTE(K29)))&lt;INT($C$2*60/$C$3),0,(O29*2-$C$4)*100/(P29))</f>
        <v>2.6570048309178746</v>
      </c>
      <c r="R29" s="15">
        <f>IF(E29="X",0,Q29)</f>
        <v>2.6570048309178746</v>
      </c>
    </row>
    <row r="30" spans="1:18">
      <c r="A30" s="22">
        <f>R30</f>
        <v>2.5462962962962963</v>
      </c>
      <c r="B30" s="1">
        <v>30</v>
      </c>
      <c r="C30" s="5">
        <v>48</v>
      </c>
      <c r="D30" s="5">
        <v>48</v>
      </c>
      <c r="G30" s="17" t="s">
        <v>67</v>
      </c>
      <c r="H30" s="1">
        <v>30</v>
      </c>
      <c r="I30" s="1" t="s">
        <v>219</v>
      </c>
      <c r="J30" s="1" t="s">
        <v>96</v>
      </c>
      <c r="K30" s="2">
        <v>0.48819444444444443</v>
      </c>
      <c r="L30" s="2">
        <v>0.60089120370370364</v>
      </c>
      <c r="M30" s="2">
        <v>0.60410879629629632</v>
      </c>
      <c r="N30" s="13">
        <f>IF((HOUR(M30)*60+MINUTE(M30))-(HOUR(L30)*60+MINUTE(L30))&lt;3,3,(HOUR(M30)*60+MINUTE(M30))-(HOUR(L30)*60+MINUTE(L30)))</f>
        <v>4</v>
      </c>
      <c r="O30" s="13">
        <f>$C$2*60/((HOUR(L30)*60+MINUTE(L30))-(HOUR(K30)*60+MINUTE(K30)))</f>
        <v>1.1111111111111112</v>
      </c>
      <c r="P30" s="7">
        <f>(C30+D30)/2</f>
        <v>48</v>
      </c>
      <c r="Q30" s="7">
        <f>IF(((HOUR(L30)*60+MINUTE(L30))-(HOUR(K30)*60+MINUTE(K30)))&lt;INT($C$2*60/$C$3),0,(O30*2-$C$4)*100/(P30))</f>
        <v>2.5462962962962963</v>
      </c>
      <c r="R30" s="15">
        <f>IF(E30="X",0,Q30)</f>
        <v>2.5462962962962963</v>
      </c>
    </row>
    <row r="31" spans="1:18">
      <c r="A31" s="22">
        <f>R31</f>
        <v>2.4027459954233406</v>
      </c>
      <c r="B31" s="1">
        <v>32</v>
      </c>
      <c r="C31" s="5">
        <v>48</v>
      </c>
      <c r="D31" s="5">
        <v>44</v>
      </c>
      <c r="G31" s="17" t="s">
        <v>68</v>
      </c>
      <c r="H31" s="1">
        <v>32</v>
      </c>
      <c r="I31" s="1" t="s">
        <v>220</v>
      </c>
      <c r="J31" s="1" t="s">
        <v>103</v>
      </c>
      <c r="K31" s="2">
        <v>0.48819444444444443</v>
      </c>
      <c r="L31" s="2">
        <v>0.6076273148148148</v>
      </c>
      <c r="M31" s="2">
        <v>0.6101388888888889</v>
      </c>
      <c r="N31" s="13">
        <f>IF((HOUR(M31)*60+MINUTE(M31))-(HOUR(L31)*60+MINUTE(L31))&lt;3,3,(HOUR(M31)*60+MINUTE(M31))-(HOUR(L31)*60+MINUTE(L31)))</f>
        <v>4</v>
      </c>
      <c r="O31" s="13">
        <f>$C$2*60/((HOUR(L31)*60+MINUTE(L31))-(HOUR(K31)*60+MINUTE(K31)))</f>
        <v>1.0526315789473684</v>
      </c>
      <c r="P31" s="7">
        <f>(C31+D31)/2</f>
        <v>46</v>
      </c>
      <c r="Q31" s="7">
        <f>IF(((HOUR(L31)*60+MINUTE(L31))-(HOUR(K31)*60+MINUTE(K31)))&lt;INT($C$2*60/$C$3),0,(O31*2-$C$4)*100/(P31))</f>
        <v>2.4027459954233406</v>
      </c>
      <c r="R31" s="15">
        <f>IF(E31="X",0,Q31)</f>
        <v>2.4027459954233406</v>
      </c>
    </row>
  </sheetData>
  <sheetProtection password="E331" sheet="1" objects="1" scenarios="1"/>
  <phoneticPr fontId="0" type="noConversion"/>
  <pageMargins left="0.75" right="0.75" top="0.49" bottom="1" header="0.49212598499999999" footer="0.49212598499999999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80KM AD</vt:lpstr>
      <vt:lpstr>80KM YR</vt:lpstr>
      <vt:lpstr>80KM MIRIM</vt:lpstr>
      <vt:lpstr>CURTA AD</vt:lpstr>
      <vt:lpstr>CURTA YR</vt:lpstr>
      <vt:lpstr>Graduados</vt:lpstr>
      <vt:lpstr>Aberta</vt:lpstr>
      <vt:lpstr>Adaptada Endurinho</vt:lpstr>
    </vt:vector>
  </TitlesOfParts>
  <Company>inHome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cidinha</cp:lastModifiedBy>
  <cp:lastPrinted>2013-04-13T20:31:52Z</cp:lastPrinted>
  <dcterms:created xsi:type="dcterms:W3CDTF">2013-01-11T12:38:53Z</dcterms:created>
  <dcterms:modified xsi:type="dcterms:W3CDTF">2013-04-17T09:13:26Z</dcterms:modified>
</cp:coreProperties>
</file>